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nalyticsEdge\aeWorkbooks\"/>
    </mc:Choice>
  </mc:AlternateContent>
  <bookViews>
    <workbookView xWindow="480" yWindow="60" windowWidth="20115" windowHeight="12840"/>
  </bookViews>
  <sheets>
    <sheet name="Report" sheetId="2" r:id="rId1"/>
    <sheet name="Data" sheetId="1" r:id="rId2"/>
    <sheet name="ᴁ Analytics Edge Macros" sheetId="4" state="veryHidden" r:id="rId3"/>
  </sheets>
  <calcPr calcId="162913"/>
  <pivotCaches>
    <pivotCache cacheId="0" r:id="rId4"/>
  </pivotCaches>
</workbook>
</file>

<file path=xl/calcChain.xml><?xml version="1.0" encoding="utf-8"?>
<calcChain xmlns="http://schemas.openxmlformats.org/spreadsheetml/2006/main">
  <c r="AA15" i="1" l="1"/>
  <c r="Z15" i="1"/>
  <c r="AA14" i="1"/>
  <c r="Z14" i="1"/>
  <c r="H19" i="1"/>
  <c r="G19" i="1"/>
  <c r="H18" i="1"/>
  <c r="G18" i="1"/>
  <c r="H17" i="1"/>
  <c r="G17" i="1"/>
  <c r="H16" i="1"/>
  <c r="G16" i="1"/>
  <c r="H15" i="1"/>
  <c r="G15" i="1"/>
  <c r="H14" i="1"/>
  <c r="G14" i="1"/>
  <c r="G20" i="1" s="1"/>
  <c r="C10" i="1"/>
  <c r="C9" i="1"/>
  <c r="H20" i="1" l="1"/>
  <c r="AD4" i="1" l="1"/>
  <c r="AE4" i="1"/>
  <c r="AD5" i="1"/>
  <c r="AE5" i="1"/>
  <c r="AD6" i="1"/>
  <c r="AE6" i="1"/>
  <c r="AD7" i="1"/>
  <c r="AE7" i="1"/>
  <c r="AD8" i="1"/>
  <c r="AE8" i="1"/>
  <c r="AD9" i="1"/>
  <c r="AE9" i="1"/>
  <c r="AD10" i="1"/>
  <c r="AE10" i="1"/>
  <c r="AD11" i="1"/>
  <c r="AE11" i="1"/>
  <c r="AD12" i="1"/>
  <c r="AE12" i="1"/>
  <c r="AD13" i="1"/>
  <c r="AE13" i="1"/>
  <c r="AD14" i="1"/>
  <c r="AE14" i="1"/>
  <c r="AD15" i="1"/>
  <c r="AE15" i="1"/>
  <c r="AE3" i="1"/>
  <c r="AD3" i="1"/>
  <c r="AC4" i="1"/>
  <c r="AC5" i="1"/>
  <c r="AC6" i="1"/>
  <c r="AC7" i="1"/>
  <c r="AC8" i="1"/>
  <c r="AC9" i="1"/>
  <c r="AC10" i="1"/>
  <c r="AC11" i="1"/>
  <c r="AC12" i="1"/>
  <c r="AC13" i="1"/>
  <c r="AC14" i="1"/>
  <c r="AC15" i="1"/>
  <c r="AC3" i="1"/>
  <c r="I8" i="2"/>
  <c r="K8" i="2"/>
  <c r="H11" i="2"/>
  <c r="H12" i="2"/>
  <c r="H13" i="2"/>
  <c r="H14" i="2"/>
  <c r="H15" i="2"/>
  <c r="H16" i="2"/>
  <c r="H8" i="2"/>
  <c r="H10" i="2"/>
  <c r="D18" i="2"/>
  <c r="D17" i="2"/>
  <c r="D14" i="2"/>
  <c r="D15" i="2"/>
  <c r="D16" i="2"/>
  <c r="D13" i="2"/>
  <c r="C18" i="2"/>
  <c r="C17" i="2"/>
  <c r="C14" i="2"/>
  <c r="C15" i="2"/>
  <c r="C16" i="2"/>
  <c r="C13" i="2"/>
  <c r="D9" i="2"/>
  <c r="D8" i="2"/>
  <c r="D7" i="2"/>
  <c r="C9" i="2"/>
  <c r="C8" i="2"/>
  <c r="C7" i="2"/>
  <c r="D12" i="2"/>
  <c r="C12" i="2"/>
  <c r="K11" i="2"/>
  <c r="K12" i="2"/>
  <c r="L13" i="2"/>
  <c r="K14" i="2"/>
  <c r="K15" i="2"/>
  <c r="K10" i="2"/>
  <c r="J11" i="2"/>
  <c r="I12" i="2"/>
  <c r="J13" i="2"/>
  <c r="I14" i="2"/>
  <c r="J15" i="2"/>
  <c r="I10" i="2"/>
  <c r="C6" i="2" l="1"/>
  <c r="D6" i="2"/>
  <c r="L14" i="2"/>
  <c r="L12" i="2"/>
  <c r="L10" i="2"/>
  <c r="I15" i="2"/>
  <c r="I11" i="2"/>
  <c r="J14" i="2"/>
  <c r="J12" i="2"/>
  <c r="J10" i="2"/>
  <c r="K13" i="2"/>
  <c r="L15" i="2"/>
  <c r="L11" i="2"/>
  <c r="I13" i="2"/>
  <c r="E8" i="2"/>
  <c r="E15" i="2"/>
  <c r="E17" i="2"/>
  <c r="E14" i="2"/>
  <c r="E9" i="2"/>
  <c r="E13" i="2"/>
  <c r="E16" i="2"/>
  <c r="E18" i="2"/>
  <c r="E7" i="2"/>
  <c r="K16" i="2" l="1"/>
  <c r="L16" i="2"/>
  <c r="I16" i="2"/>
  <c r="J16" i="2"/>
</calcChain>
</file>

<file path=xl/comments1.xml><?xml version="1.0" encoding="utf-8"?>
<comments xmlns="http://schemas.openxmlformats.org/spreadsheetml/2006/main">
  <authors>
    <author>Mike</author>
  </authors>
  <commentList>
    <comment ref="A2" authorId="0" shapeId="0">
      <text>
        <r>
          <rPr>
            <b/>
            <sz val="9"/>
            <color indexed="81"/>
            <rFont val="Tahoma"/>
            <family val="2"/>
          </rPr>
          <t>AnalyticsEdgeMacro=Data!$A$2</t>
        </r>
      </text>
    </comment>
    <comment ref="I2" authorId="0" shapeId="0">
      <text>
        <r>
          <rPr>
            <b/>
            <sz val="9"/>
            <color indexed="81"/>
            <rFont val="Tahoma"/>
            <family val="2"/>
          </rPr>
          <t>AnalyticsEdgeMacro=Data!$I$2</t>
        </r>
      </text>
    </comment>
    <comment ref="N2" authorId="0" shapeId="0">
      <text>
        <r>
          <rPr>
            <b/>
            <sz val="9"/>
            <color indexed="81"/>
            <rFont val="Tahoma"/>
            <family val="2"/>
          </rPr>
          <t>AnalyticsEdgeMacro=Data!$N$2</t>
        </r>
      </text>
    </comment>
    <comment ref="Y2" authorId="0" shapeId="0">
      <text>
        <r>
          <rPr>
            <b/>
            <sz val="9"/>
            <color indexed="81"/>
            <rFont val="Tahoma"/>
            <family val="2"/>
          </rPr>
          <t>AnalyticsEdgeMacro=Data!$Y$2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</rPr>
          <t>AnalyticsEdgeMacro=Data!$A$6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AnalyticsEdgeMacro=Data!$I$6</t>
        </r>
      </text>
    </comment>
    <comment ref="A13" authorId="0" shapeId="0">
      <text>
        <r>
          <rPr>
            <b/>
            <sz val="9"/>
            <color indexed="81"/>
            <rFont val="Tahoma"/>
            <family val="2"/>
          </rPr>
          <t>AnalyticsEdgeMacro=Data!$A$13</t>
        </r>
      </text>
    </comment>
  </commentList>
</comments>
</file>

<file path=xl/sharedStrings.xml><?xml version="1.0" encoding="utf-8"?>
<sst xmlns="http://schemas.openxmlformats.org/spreadsheetml/2006/main" count="356" uniqueCount="158">
  <si>
    <t>FUNCTION »GA Reports</t>
  </si>
  <si>
    <t>set account=*</t>
  </si>
  <si>
    <t>set ga_segment_id=*</t>
  </si>
  <si>
    <t>set durationnumber=1</t>
  </si>
  <si>
    <t>set durationperiod=months</t>
  </si>
  <si>
    <t>set endat=Last Month</t>
  </si>
  <si>
    <t>set worksheet=Data</t>
  </si>
  <si>
    <t>set preserveformat=true</t>
  </si>
  <si>
    <t>Call WriteToWorksheet</t>
  </si>
  <si>
    <t>Goal 01 Completions</t>
  </si>
  <si>
    <t>Cost per Goal Conversion</t>
  </si>
  <si>
    <t>Cost</t>
  </si>
  <si>
    <t>Sessions</t>
  </si>
  <si>
    <t>Bounce Rate</t>
  </si>
  <si>
    <t>Goal 02 Completions</t>
  </si>
  <si>
    <t>Goal 03 Completions</t>
  </si>
  <si>
    <t>set metrics=ga:adCost,ga:costPerGoalConversion,ga:goal1Completions,ga:goal2Completions,ga:goal3Completions</t>
  </si>
  <si>
    <t>set metrics=ga:sessions,ga:users,ga:bounceRate,ga:pageviews</t>
  </si>
  <si>
    <t>Users</t>
  </si>
  <si>
    <t>Pageviews</t>
  </si>
  <si>
    <t>Data!$A$6</t>
  </si>
  <si>
    <t>Data!$A$2</t>
  </si>
  <si>
    <t>Last Month metrics 1</t>
  </si>
  <si>
    <t>Last month metrics 2</t>
  </si>
  <si>
    <t>Previous month metrics 2</t>
  </si>
  <si>
    <t>Previous month metrics 1</t>
  </si>
  <si>
    <t>Call GoogleAnalyticsFree.CoreReports</t>
  </si>
  <si>
    <t>marketing mix chart</t>
  </si>
  <si>
    <t>set dimensions=ga:medium</t>
  </si>
  <si>
    <t>set sortby=DESC Sessions</t>
  </si>
  <si>
    <t>Medium</t>
  </si>
  <si>
    <t>organic</t>
  </si>
  <si>
    <t>referral</t>
  </si>
  <si>
    <t>(none)</t>
  </si>
  <si>
    <t>social</t>
  </si>
  <si>
    <t>set topleftcell=A2</t>
  </si>
  <si>
    <t>email</t>
  </si>
  <si>
    <t>affiliate</t>
  </si>
  <si>
    <t>Channel</t>
  </si>
  <si>
    <t>Organic</t>
  </si>
  <si>
    <t>Direct</t>
  </si>
  <si>
    <t>Referral</t>
  </si>
  <si>
    <t>Social</t>
  </si>
  <si>
    <t>Other</t>
  </si>
  <si>
    <t>Email</t>
  </si>
  <si>
    <t>Affiliate</t>
  </si>
  <si>
    <t>% of Total Traffic</t>
  </si>
  <si>
    <t>% of Total Conversions</t>
  </si>
  <si>
    <t>users historical</t>
  </si>
  <si>
    <t>set ga_account_id=*</t>
  </si>
  <si>
    <t>set ga_property_id=*</t>
  </si>
  <si>
    <t>set ga_view_id=*</t>
  </si>
  <si>
    <t>set dimensions=ga:year,ga:month</t>
  </si>
  <si>
    <t>set metrics=ga:users</t>
  </si>
  <si>
    <t>Year</t>
  </si>
  <si>
    <t>Month of the year</t>
  </si>
  <si>
    <t>2012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</si>
  <si>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</si>
  <si>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</si>
  <si>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</si>
  <si>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</si>
  <si>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</si>
  <si>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</si>
  <si>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</si>
  <si>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</si>
  <si>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</si>
  <si>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</si>
  <si>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</si>
  <si>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</si>
  <si>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2013</t>
  </si>
  <si>
    <t>2014</t>
  </si>
  <si>
    <t>derived from marketing mix chart table</t>
  </si>
  <si>
    <t>derived from users historical</t>
  </si>
  <si>
    <t>Row Labels</t>
  </si>
  <si>
    <t>Grand Total</t>
  </si>
  <si>
    <t>Column Labels</t>
  </si>
  <si>
    <t>Sum of Users</t>
  </si>
  <si>
    <t>banner</t>
  </si>
  <si>
    <t>campaign2</t>
  </si>
  <si>
    <t>test</t>
  </si>
  <si>
    <t>leads vs spend</t>
  </si>
  <si>
    <t>set dimensions=ga:yearMonth</t>
  </si>
  <si>
    <t>set metrics=ga:goal1Completions,ga:adCost</t>
  </si>
  <si>
    <t>set durationnumber=13</t>
  </si>
  <si>
    <t>set dailyqueries=true</t>
  </si>
  <si>
    <t>Month of Year</t>
  </si>
  <si>
    <t>201307</t>
  </si>
  <si>
    <t>201308</t>
  </si>
  <si>
    <t>201309</t>
  </si>
  <si>
    <t>201310</t>
  </si>
  <si>
    <t>201311</t>
  </si>
  <si>
    <t>201312</t>
  </si>
  <si>
    <t>201401</t>
  </si>
  <si>
    <t>201402</t>
  </si>
  <si>
    <t>201403</t>
  </si>
  <si>
    <t>201404</t>
  </si>
  <si>
    <t>201405</t>
  </si>
  <si>
    <t>201406</t>
  </si>
  <si>
    <t>201407</t>
  </si>
  <si>
    <t>Unique Leads</t>
  </si>
  <si>
    <t>Cost per Lead</t>
  </si>
  <si>
    <t>Media Spend</t>
  </si>
  <si>
    <t>Data!$I$2</t>
  </si>
  <si>
    <t>Data!$I$6</t>
  </si>
  <si>
    <t>Data!$N$2</t>
  </si>
  <si>
    <t>set topleftcell=A6</t>
  </si>
  <si>
    <t>Data!$A$13</t>
  </si>
  <si>
    <t>Last month date:</t>
  </si>
  <si>
    <t>Previous month date:</t>
  </si>
  <si>
    <t>Month</t>
  </si>
  <si>
    <t>Label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</si>
  <si>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</si>
  <si>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</si>
  <si>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</si>
  <si>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</si>
  <si>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</si>
  <si>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</si>
  <si>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</si>
  <si>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</si>
  <si>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</si>
  <si>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</si>
  <si>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</si>
  <si>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</si>
  <si>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Year over Year</t>
  </si>
  <si>
    <t>Visits</t>
  </si>
  <si>
    <t>Unique Visitors</t>
  </si>
  <si>
    <t>Goal 2</t>
  </si>
  <si>
    <t>Goal 3</t>
  </si>
  <si>
    <r>
      <t xml:space="preserve">MARKETING MIX </t>
    </r>
    <r>
      <rPr>
        <i/>
        <sz val="10"/>
        <color theme="0"/>
        <rFont val="Calibri"/>
        <family val="2"/>
        <scheme val="minor"/>
      </rPr>
      <t>This Month by Channel</t>
    </r>
  </si>
  <si>
    <r>
      <t>MARKETING</t>
    </r>
    <r>
      <rPr>
        <i/>
        <sz val="10"/>
        <color theme="0"/>
        <rFont val="Calibri"/>
        <family val="2"/>
        <scheme val="minor"/>
      </rPr>
      <t xml:space="preserve"> Key Performance Indicators YoY</t>
    </r>
  </si>
  <si>
    <r>
      <t>WEBSITE</t>
    </r>
    <r>
      <rPr>
        <i/>
        <sz val="10"/>
        <color theme="0"/>
        <rFont val="Calibri"/>
        <family val="2"/>
        <scheme val="minor"/>
      </rPr>
      <t xml:space="preserve"> Key Performance Indicators YoY</t>
    </r>
  </si>
  <si>
    <r>
      <t>UNIQUE VISITORS</t>
    </r>
    <r>
      <rPr>
        <i/>
        <sz val="10"/>
        <color theme="0"/>
        <rFont val="Calibri"/>
        <family val="2"/>
        <scheme val="minor"/>
      </rPr>
      <t xml:space="preserve"> Monthly Trend</t>
    </r>
  </si>
  <si>
    <t>Data!$Y$2</t>
  </si>
  <si>
    <t>derived from leads vs spend</t>
  </si>
  <si>
    <t>Leads</t>
  </si>
  <si>
    <t>Spend</t>
  </si>
  <si>
    <t>Source: Google Analytics</t>
  </si>
  <si>
    <t>Built to be refreshed using the Analytics Edge Basic Add-in</t>
  </si>
  <si>
    <t>with free Google Analytics connector</t>
  </si>
  <si>
    <t>link</t>
  </si>
  <si>
    <t>set previousyear=true</t>
  </si>
  <si>
    <t>set topleftcell=I6</t>
  </si>
  <si>
    <t>FUNCTION «WriteToWorksheet Data</t>
  </si>
  <si>
    <t>set topleftcell=A13</t>
  </si>
  <si>
    <t>set topleftcell=I2</t>
  </si>
  <si>
    <t>set topleftcell=N2</t>
  </si>
  <si>
    <t>set topleftcell=Y2</t>
  </si>
  <si>
    <t>set metadata=ga:medium,Medium</t>
  </si>
  <si>
    <t>set metadata=ga:sessions,Sessions</t>
  </si>
  <si>
    <t>set metadata=ga:goalCompletionsAll,Goal Completions</t>
  </si>
  <si>
    <t>set metrics=ga:sessions,ga:goalCompletionsAll</t>
  </si>
  <si>
    <t>set metadata=ga:year,Year</t>
  </si>
  <si>
    <t>set metadata=ga:month,Month of the year</t>
  </si>
  <si>
    <t>set metadata=ga:users,Users</t>
  </si>
  <si>
    <t>set durationnumber=3</t>
  </si>
  <si>
    <t>set durationperiod=years</t>
  </si>
  <si>
    <t>set endat=This Year</t>
  </si>
  <si>
    <t>(blank)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</si>
</sst>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0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ck">
        <color theme="1" tint="0.499984740745262"/>
      </left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37">
    <xf numFmtId="0" fontId="0" fillId="0" borderId="0" xfId="0"/>
    <xf numFmtId="49" fontId="0" fillId="0" borderId="0" xfId="0" quotePrefix="1" applyNumberFormat="1"/>
    <xf numFmtId="49" fontId="0" fillId="2" borderId="0" xfId="0" quotePrefix="1" applyNumberFormat="1" applyFill="1"/>
    <xf numFmtId="49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49" fontId="0" fillId="0" borderId="0" xfId="0" applyNumberFormat="1" applyFont="1" applyFill="1" applyBorder="1"/>
    <xf numFmtId="0" fontId="0" fillId="0" borderId="0" xfId="0" applyFont="1" applyFill="1" applyBorder="1"/>
    <xf numFmtId="49" fontId="0" fillId="0" borderId="0" xfId="0" quotePrefix="1" applyNumberFormat="1" applyFont="1" applyFill="1" applyBorder="1"/>
    <xf numFmtId="0" fontId="3" fillId="0" borderId="0" xfId="0" applyFont="1"/>
    <xf numFmtId="164" fontId="0" fillId="0" borderId="0" xfId="1" applyNumberFormat="1" applyFont="1"/>
    <xf numFmtId="49" fontId="3" fillId="0" borderId="0" xfId="0" quotePrefix="1" applyNumberFormat="1" applyFont="1"/>
    <xf numFmtId="0" fontId="0" fillId="0" borderId="0" xfId="0" quotePrefix="1"/>
    <xf numFmtId="0" fontId="2" fillId="3" borderId="0" xfId="0" applyFont="1" applyFill="1"/>
    <xf numFmtId="0" fontId="6" fillId="3" borderId="0" xfId="0" applyFont="1" applyFill="1" applyAlignment="1">
      <alignment horizontal="center"/>
    </xf>
    <xf numFmtId="0" fontId="7" fillId="4" borderId="0" xfId="0" applyFont="1" applyFill="1"/>
    <xf numFmtId="0" fontId="8" fillId="4" borderId="0" xfId="0" applyFont="1" applyFill="1"/>
    <xf numFmtId="0" fontId="4" fillId="4" borderId="0" xfId="0" applyFont="1" applyFill="1"/>
    <xf numFmtId="0" fontId="0" fillId="2" borderId="0" xfId="0" applyFill="1"/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Continuous"/>
    </xf>
    <xf numFmtId="0" fontId="0" fillId="5" borderId="0" xfId="0" applyFill="1" applyAlignment="1">
      <alignment horizontal="right"/>
    </xf>
    <xf numFmtId="0" fontId="0" fillId="5" borderId="1" xfId="0" applyFill="1" applyBorder="1" applyAlignment="1">
      <alignment horizontal="right"/>
    </xf>
    <xf numFmtId="9" fontId="0" fillId="5" borderId="0" xfId="2" applyFont="1" applyFill="1"/>
    <xf numFmtId="9" fontId="0" fillId="5" borderId="1" xfId="2" applyFont="1" applyFill="1" applyBorder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2" xfId="0" applyFill="1" applyBorder="1"/>
    <xf numFmtId="9" fontId="0" fillId="2" borderId="2" xfId="2" applyFont="1" applyFill="1" applyBorder="1"/>
    <xf numFmtId="0" fontId="0" fillId="0" borderId="2" xfId="0" applyBorder="1"/>
    <xf numFmtId="9" fontId="0" fillId="0" borderId="2" xfId="2" applyFont="1" applyBorder="1"/>
    <xf numFmtId="44" fontId="0" fillId="0" borderId="2" xfId="1" applyNumberFormat="1" applyFont="1" applyBorder="1"/>
    <xf numFmtId="0" fontId="9" fillId="4" borderId="0" xfId="0" applyFont="1" applyFill="1" applyAlignment="1">
      <alignment horizontal="right" vertical="center"/>
    </xf>
    <xf numFmtId="0" fontId="7" fillId="4" borderId="0" xfId="0" applyFont="1" applyFill="1" applyAlignment="1">
      <alignment vertical="center"/>
    </xf>
    <xf numFmtId="0" fontId="10" fillId="0" borderId="0" xfId="0" applyFont="1" applyAlignment="1">
      <alignment horizontal="right"/>
    </xf>
    <xf numFmtId="0" fontId="11" fillId="0" borderId="0" xfId="3" applyAlignment="1">
      <alignment horizontal="center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9900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[Marketing-Dashboard-2-0.xlsx]Data!PivotTable2</c:name>
    <c:fmtId val="2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  <c:pivotFmt>
        <c:idx val="5"/>
        <c:marker>
          <c:symbol val="none"/>
        </c:marker>
      </c:pivotFmt>
      <c:pivotFmt>
        <c:idx val="6"/>
        <c:marker>
          <c:symbol val="none"/>
        </c:marker>
      </c:pivotFmt>
      <c:pivotFmt>
        <c:idx val="7"/>
        <c:marker>
          <c:symbol val="none"/>
        </c:marker>
      </c:pivotFmt>
      <c:pivotFmt>
        <c:idx val="8"/>
        <c:marker>
          <c:symbol val="none"/>
        </c:marker>
      </c:pivotFmt>
      <c:pivotFmt>
        <c:idx val="9"/>
        <c:marker>
          <c:symbol val="none"/>
        </c:marker>
      </c:pivotFmt>
      <c:pivotFmt>
        <c:idx val="10"/>
        <c:marker>
          <c:symbol val="none"/>
        </c:marker>
      </c:pivotFmt>
      <c:pivotFmt>
        <c:idx val="11"/>
        <c:marker>
          <c:symbol val="none"/>
        </c:marker>
      </c:pivotFmt>
      <c:pivotFmt>
        <c:idx val="12"/>
        <c:marker>
          <c:symbol val="none"/>
        </c:marker>
      </c:pivotFmt>
      <c:pivotFmt>
        <c:idx val="13"/>
        <c:marker>
          <c:symbol val="none"/>
        </c:marker>
      </c:pivotFmt>
      <c:pivotFmt>
        <c:idx val="14"/>
        <c:marker>
          <c:symbol val="none"/>
        </c:marker>
      </c:pivotFmt>
      <c:pivotFmt>
        <c:idx val="15"/>
        <c:marker>
          <c:symbol val="none"/>
        </c:marker>
      </c:pivotFmt>
      <c:pivotFmt>
        <c:idx val="16"/>
        <c:marker>
          <c:symbol val="none"/>
        </c:marker>
      </c:pivotFmt>
      <c:pivotFmt>
        <c:idx val="17"/>
        <c:marker>
          <c:symbol val="none"/>
        </c:marker>
      </c:pivotFmt>
      <c:pivotFmt>
        <c:idx val="18"/>
        <c:marker>
          <c:symbol val="none"/>
        </c:marker>
      </c:pivotFmt>
      <c:pivotFmt>
        <c:idx val="19"/>
        <c:marker>
          <c:symbol val="none"/>
        </c:marker>
      </c:pivotFmt>
      <c:pivotFmt>
        <c:idx val="20"/>
        <c:spPr>
          <a:ln>
            <a:solidFill>
              <a:srgbClr val="0099CC"/>
            </a:solidFill>
          </a:ln>
        </c:spPr>
        <c:marker>
          <c:spPr>
            <a:solidFill>
              <a:srgbClr val="0099CC"/>
            </a:solidFill>
            <a:ln>
              <a:solidFill>
                <a:srgbClr val="0099CC"/>
              </a:solidFill>
            </a:ln>
          </c:spPr>
        </c:marker>
        <c:dLbl>
          <c:idx val="0"/>
          <c:layout/>
          <c:spPr/>
          <c:txPr>
            <a:bodyPr/>
            <a:lstStyle/>
            <a:p>
              <a:pPr>
                <a:defRPr>
                  <a:solidFill>
                    <a:srgbClr val="0099CC"/>
                  </a:solidFill>
                </a:defRPr>
              </a:pPr>
              <a:endParaRPr lang="en-US"/>
            </a:p>
          </c:txPr>
          <c:dLblPos val="b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21"/>
        <c:spPr>
          <a:ln>
            <a:solidFill>
              <a:schemeClr val="accent4"/>
            </a:solidFill>
          </a:ln>
        </c:spPr>
        <c:marker>
          <c:spPr>
            <a:solidFill>
              <a:schemeClr val="accent4"/>
            </a:solidFill>
            <a:ln>
              <a:solidFill>
                <a:schemeClr val="accent4"/>
              </a:solidFill>
            </a:ln>
          </c:spPr>
        </c:marker>
        <c:dLbl>
          <c:idx val="0"/>
          <c:layout/>
          <c:spPr>
            <a:noFill/>
          </c:spPr>
          <c:txPr>
            <a:bodyPr/>
            <a:lstStyle/>
            <a:p>
              <a:pPr>
                <a:defRPr b="1">
                  <a:solidFill>
                    <a:schemeClr val="accent4"/>
                  </a:solidFill>
                </a:defRPr>
              </a:pPr>
              <a:endParaRPr lang="en-U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22"/>
        <c:spPr>
          <a:ln>
            <a:solidFill>
              <a:srgbClr val="FF9900"/>
            </a:solidFill>
          </a:ln>
        </c:spPr>
        <c:marker>
          <c:spPr>
            <a:solidFill>
              <a:srgbClr val="FF9900"/>
            </a:solidFill>
            <a:ln>
              <a:solidFill>
                <a:srgbClr val="FF9900"/>
              </a:solidFill>
            </a:ln>
          </c:spPr>
        </c:marker>
        <c:dLbl>
          <c:idx val="0"/>
          <c:layout/>
          <c:spPr/>
          <c:txPr>
            <a:bodyPr/>
            <a:lstStyle/>
            <a:p>
              <a:pPr>
                <a:defRPr b="1">
                  <a:solidFill>
                    <a:srgbClr val="FF9900"/>
                  </a:solidFill>
                </a:defRPr>
              </a:pPr>
              <a:endParaRPr lang="en-U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23"/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Data!$S$2:$S$3</c:f>
              <c:strCache>
                <c:ptCount val="1"/>
                <c:pt idx="0">
                  <c:v>2012</c:v>
                </c:pt>
              </c:strCache>
            </c:strRef>
          </c:tx>
          <c:spPr>
            <a:ln>
              <a:solidFill>
                <a:srgbClr val="0099CC"/>
              </a:solidFill>
            </a:ln>
          </c:spPr>
          <c:marker>
            <c:spPr>
              <a:solidFill>
                <a:srgbClr val="0099CC"/>
              </a:solidFill>
              <a:ln>
                <a:solidFill>
                  <a:srgbClr val="0099CC"/>
                </a:solidFill>
              </a:ln>
            </c:spPr>
          </c:marker>
          <c:dLbls>
            <c:spPr/>
            <c:txPr>
              <a:bodyPr/>
              <a:lstStyle/>
              <a:p>
                <a:pPr>
                  <a:defRPr>
                    <a:solidFill>
                      <a:srgbClr val="0099CC"/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Data!$R$4:$R$17</c:f>
              <c:strCache>
                <c:ptCount val="13"/>
                <c:pt idx="0">
                  <c:v>01</c:v>
                </c:pt>
                <c:pt idx="1">
                  <c:v>02</c:v>
                </c:pt>
                <c:pt idx="2">
                  <c:v>03</c:v>
                </c:pt>
                <c:pt idx="3">
                  <c:v>04</c:v>
                </c:pt>
                <c:pt idx="4">
                  <c:v>05</c:v>
                </c:pt>
                <c:pt idx="5">
                  <c:v>06</c:v>
                </c:pt>
                <c:pt idx="6">
                  <c:v>07</c:v>
                </c:pt>
                <c:pt idx="7">
                  <c:v>08</c:v>
                </c:pt>
                <c:pt idx="8">
                  <c:v>09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(blank)</c:v>
                </c:pt>
              </c:strCache>
            </c:strRef>
          </c:cat>
          <c:val>
            <c:numRef>
              <c:f>Data!$S$4:$S$17</c:f>
              <c:numCache>
                <c:formatCode>General</c:formatCode>
                <c:ptCount val="13"/>
                <c:pt idx="0">
                  <c:v>178</c:v>
                </c:pt>
                <c:pt idx="1">
                  <c:v>185</c:v>
                </c:pt>
                <c:pt idx="2">
                  <c:v>203</c:v>
                </c:pt>
                <c:pt idx="3">
                  <c:v>191</c:v>
                </c:pt>
                <c:pt idx="4">
                  <c:v>263</c:v>
                </c:pt>
                <c:pt idx="5">
                  <c:v>224</c:v>
                </c:pt>
                <c:pt idx="6">
                  <c:v>273</c:v>
                </c:pt>
                <c:pt idx="7">
                  <c:v>292</c:v>
                </c:pt>
                <c:pt idx="8">
                  <c:v>283</c:v>
                </c:pt>
                <c:pt idx="9">
                  <c:v>308</c:v>
                </c:pt>
                <c:pt idx="10">
                  <c:v>285</c:v>
                </c:pt>
                <c:pt idx="11">
                  <c:v>308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394-4937-931A-61EB502B2521}"/>
            </c:ext>
          </c:extLst>
        </c:ser>
        <c:ser>
          <c:idx val="1"/>
          <c:order val="1"/>
          <c:tx>
            <c:strRef>
              <c:f>Data!$T$2:$T$3</c:f>
              <c:strCache>
                <c:ptCount val="1"/>
                <c:pt idx="0">
                  <c:v>2013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marker>
          <c:dLbls>
            <c:spPr>
              <a:noFill/>
            </c:spPr>
            <c:txPr>
              <a:bodyPr/>
              <a:lstStyle/>
              <a:p>
                <a:pPr>
                  <a:defRPr b="1">
                    <a:solidFill>
                      <a:schemeClr val="accent4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Data!$R$4:$R$17</c:f>
              <c:strCache>
                <c:ptCount val="13"/>
                <c:pt idx="0">
                  <c:v>01</c:v>
                </c:pt>
                <c:pt idx="1">
                  <c:v>02</c:v>
                </c:pt>
                <c:pt idx="2">
                  <c:v>03</c:v>
                </c:pt>
                <c:pt idx="3">
                  <c:v>04</c:v>
                </c:pt>
                <c:pt idx="4">
                  <c:v>05</c:v>
                </c:pt>
                <c:pt idx="5">
                  <c:v>06</c:v>
                </c:pt>
                <c:pt idx="6">
                  <c:v>07</c:v>
                </c:pt>
                <c:pt idx="7">
                  <c:v>08</c:v>
                </c:pt>
                <c:pt idx="8">
                  <c:v>09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(blank)</c:v>
                </c:pt>
              </c:strCache>
            </c:strRef>
          </c:cat>
          <c:val>
            <c:numRef>
              <c:f>Data!$T$4:$T$17</c:f>
              <c:numCache>
                <c:formatCode>General</c:formatCode>
                <c:ptCount val="13"/>
                <c:pt idx="0">
                  <c:v>306</c:v>
                </c:pt>
                <c:pt idx="1">
                  <c:v>321</c:v>
                </c:pt>
                <c:pt idx="2">
                  <c:v>338</c:v>
                </c:pt>
                <c:pt idx="3">
                  <c:v>330</c:v>
                </c:pt>
                <c:pt idx="4">
                  <c:v>338</c:v>
                </c:pt>
                <c:pt idx="5">
                  <c:v>383</c:v>
                </c:pt>
                <c:pt idx="6">
                  <c:v>352</c:v>
                </c:pt>
                <c:pt idx="7">
                  <c:v>405</c:v>
                </c:pt>
                <c:pt idx="8">
                  <c:v>358</c:v>
                </c:pt>
                <c:pt idx="9">
                  <c:v>401</c:v>
                </c:pt>
                <c:pt idx="10">
                  <c:v>442</c:v>
                </c:pt>
                <c:pt idx="11">
                  <c:v>430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6394-4937-931A-61EB502B2521}"/>
            </c:ext>
          </c:extLst>
        </c:ser>
        <c:ser>
          <c:idx val="2"/>
          <c:order val="2"/>
          <c:tx>
            <c:strRef>
              <c:f>Data!$U$2:$U$3</c:f>
              <c:strCache>
                <c:ptCount val="1"/>
                <c:pt idx="0">
                  <c:v>2014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pPr>
              <a:solidFill>
                <a:srgbClr val="FF9900"/>
              </a:solidFill>
              <a:ln>
                <a:solidFill>
                  <a:srgbClr val="FF9900"/>
                </a:solidFill>
              </a:ln>
            </c:spPr>
          </c:marker>
          <c:dLbls>
            <c:spPr/>
            <c:txPr>
              <a:bodyPr/>
              <a:lstStyle/>
              <a:p>
                <a:pPr>
                  <a:defRPr b="1">
                    <a:solidFill>
                      <a:srgbClr val="FF9900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Data!$R$4:$R$17</c:f>
              <c:strCache>
                <c:ptCount val="13"/>
                <c:pt idx="0">
                  <c:v>01</c:v>
                </c:pt>
                <c:pt idx="1">
                  <c:v>02</c:v>
                </c:pt>
                <c:pt idx="2">
                  <c:v>03</c:v>
                </c:pt>
                <c:pt idx="3">
                  <c:v>04</c:v>
                </c:pt>
                <c:pt idx="4">
                  <c:v>05</c:v>
                </c:pt>
                <c:pt idx="5">
                  <c:v>06</c:v>
                </c:pt>
                <c:pt idx="6">
                  <c:v>07</c:v>
                </c:pt>
                <c:pt idx="7">
                  <c:v>08</c:v>
                </c:pt>
                <c:pt idx="8">
                  <c:v>09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(blank)</c:v>
                </c:pt>
              </c:strCache>
            </c:strRef>
          </c:cat>
          <c:val>
            <c:numRef>
              <c:f>Data!$U$4:$U$17</c:f>
              <c:numCache>
                <c:formatCode>General</c:formatCode>
                <c:ptCount val="13"/>
                <c:pt idx="0">
                  <c:v>424</c:v>
                </c:pt>
                <c:pt idx="1">
                  <c:v>464</c:v>
                </c:pt>
                <c:pt idx="2">
                  <c:v>445</c:v>
                </c:pt>
                <c:pt idx="3">
                  <c:v>494</c:v>
                </c:pt>
                <c:pt idx="4">
                  <c:v>451</c:v>
                </c:pt>
                <c:pt idx="5">
                  <c:v>503</c:v>
                </c:pt>
                <c:pt idx="6">
                  <c:v>487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6394-4937-931A-61EB502B2521}"/>
            </c:ext>
          </c:extLst>
        </c:ser>
        <c:ser>
          <c:idx val="3"/>
          <c:order val="3"/>
          <c:tx>
            <c:strRef>
              <c:f>Data!$V$2:$V$3</c:f>
              <c:strCache>
                <c:ptCount val="1"/>
                <c:pt idx="0">
                  <c:v>(blank)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Data!$R$4:$R$17</c:f>
              <c:strCache>
                <c:ptCount val="13"/>
                <c:pt idx="0">
                  <c:v>01</c:v>
                </c:pt>
                <c:pt idx="1">
                  <c:v>02</c:v>
                </c:pt>
                <c:pt idx="2">
                  <c:v>03</c:v>
                </c:pt>
                <c:pt idx="3">
                  <c:v>04</c:v>
                </c:pt>
                <c:pt idx="4">
                  <c:v>05</c:v>
                </c:pt>
                <c:pt idx="5">
                  <c:v>06</c:v>
                </c:pt>
                <c:pt idx="6">
                  <c:v>07</c:v>
                </c:pt>
                <c:pt idx="7">
                  <c:v>08</c:v>
                </c:pt>
                <c:pt idx="8">
                  <c:v>09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(blank)</c:v>
                </c:pt>
              </c:strCache>
            </c:strRef>
          </c:cat>
          <c:val>
            <c:numRef>
              <c:f>Data!$V$4:$V$17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394-4937-931A-61EB502B252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72368384"/>
        <c:axId val="63447616"/>
      </c:lineChart>
      <c:catAx>
        <c:axId val="572368384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63447616"/>
        <c:crosses val="autoZero"/>
        <c:auto val="1"/>
        <c:lblAlgn val="ctr"/>
        <c:lblOffset val="100"/>
        <c:noMultiLvlLbl val="0"/>
      </c:catAx>
      <c:valAx>
        <c:axId val="634476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572368384"/>
        <c:crosses val="autoZero"/>
        <c:crossBetween val="between"/>
      </c:valAx>
    </c:plotArea>
    <c:legend>
      <c:legendPos val="r"/>
      <c:layout/>
      <c:overlay val="0"/>
      <c:spPr>
        <a:solidFill>
          <a:schemeClr val="bg1"/>
        </a:solidFill>
      </c:spPr>
    </c:legend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Data!$AD$2</c:f>
              <c:strCache>
                <c:ptCount val="1"/>
                <c:pt idx="0">
                  <c:v>Leads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 i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Data!$AC$3:$AC$15</c:f>
              <c:strCache>
                <c:ptCount val="13"/>
                <c:pt idx="0">
                  <c:v>Jul-13</c:v>
                </c:pt>
                <c:pt idx="1">
                  <c:v>Aug-13</c:v>
                </c:pt>
                <c:pt idx="2">
                  <c:v>Sep-13</c:v>
                </c:pt>
                <c:pt idx="3">
                  <c:v>Oct-13</c:v>
                </c:pt>
                <c:pt idx="4">
                  <c:v>Nov-13</c:v>
                </c:pt>
                <c:pt idx="5">
                  <c:v>Dec-13</c:v>
                </c:pt>
                <c:pt idx="6">
                  <c:v>Jan-14</c:v>
                </c:pt>
                <c:pt idx="7">
                  <c:v>Feb-14</c:v>
                </c:pt>
                <c:pt idx="8">
                  <c:v>Mar-14</c:v>
                </c:pt>
                <c:pt idx="9">
                  <c:v>Apr-14</c:v>
                </c:pt>
                <c:pt idx="10">
                  <c:v>May-14</c:v>
                </c:pt>
                <c:pt idx="11">
                  <c:v>Jun-14</c:v>
                </c:pt>
                <c:pt idx="12">
                  <c:v>Jul-14</c:v>
                </c:pt>
              </c:strCache>
            </c:strRef>
          </c:cat>
          <c:val>
            <c:numRef>
              <c:f>Data!$AD$3:$AD$15</c:f>
              <c:numCache>
                <c:formatCode>General</c:formatCode>
                <c:ptCount val="13"/>
                <c:pt idx="0">
                  <c:v>5</c:v>
                </c:pt>
                <c:pt idx="1">
                  <c:v>13</c:v>
                </c:pt>
                <c:pt idx="2">
                  <c:v>12</c:v>
                </c:pt>
                <c:pt idx="3">
                  <c:v>35</c:v>
                </c:pt>
                <c:pt idx="4">
                  <c:v>23</c:v>
                </c:pt>
                <c:pt idx="5">
                  <c:v>16</c:v>
                </c:pt>
                <c:pt idx="6">
                  <c:v>20</c:v>
                </c:pt>
                <c:pt idx="7">
                  <c:v>8</c:v>
                </c:pt>
                <c:pt idx="8">
                  <c:v>26</c:v>
                </c:pt>
                <c:pt idx="9">
                  <c:v>69</c:v>
                </c:pt>
                <c:pt idx="10">
                  <c:v>44</c:v>
                </c:pt>
                <c:pt idx="11">
                  <c:v>55</c:v>
                </c:pt>
                <c:pt idx="12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51-4BCA-8145-E30055CB22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7"/>
        <c:axId val="572369920"/>
        <c:axId val="63449920"/>
      </c:barChart>
      <c:lineChart>
        <c:grouping val="standard"/>
        <c:varyColors val="0"/>
        <c:ser>
          <c:idx val="1"/>
          <c:order val="1"/>
          <c:tx>
            <c:strRef>
              <c:f>Data!$AE$2</c:f>
              <c:strCache>
                <c:ptCount val="1"/>
                <c:pt idx="0">
                  <c:v>Spend</c:v>
                </c:pt>
              </c:strCache>
            </c:strRef>
          </c:tx>
          <c:spPr>
            <a:ln>
              <a:solidFill>
                <a:srgbClr val="0099CC"/>
              </a:solidFill>
            </a:ln>
          </c:spPr>
          <c:marker>
            <c:symbol val="none"/>
          </c:marker>
          <c:dLbls>
            <c:spPr>
              <a:noFill/>
            </c:spPr>
            <c:txPr>
              <a:bodyPr/>
              <a:lstStyle/>
              <a:p>
                <a:pPr>
                  <a:defRPr>
                    <a:solidFill>
                      <a:srgbClr val="0099CC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Data!$AC$3:$AC$15</c:f>
              <c:strCache>
                <c:ptCount val="13"/>
                <c:pt idx="0">
                  <c:v>Jul-13</c:v>
                </c:pt>
                <c:pt idx="1">
                  <c:v>Aug-13</c:v>
                </c:pt>
                <c:pt idx="2">
                  <c:v>Sep-13</c:v>
                </c:pt>
                <c:pt idx="3">
                  <c:v>Oct-13</c:v>
                </c:pt>
                <c:pt idx="4">
                  <c:v>Nov-13</c:v>
                </c:pt>
                <c:pt idx="5">
                  <c:v>Dec-13</c:v>
                </c:pt>
                <c:pt idx="6">
                  <c:v>Jan-14</c:v>
                </c:pt>
                <c:pt idx="7">
                  <c:v>Feb-14</c:v>
                </c:pt>
                <c:pt idx="8">
                  <c:v>Mar-14</c:v>
                </c:pt>
                <c:pt idx="9">
                  <c:v>Apr-14</c:v>
                </c:pt>
                <c:pt idx="10">
                  <c:v>May-14</c:v>
                </c:pt>
                <c:pt idx="11">
                  <c:v>Jun-14</c:v>
                </c:pt>
                <c:pt idx="12">
                  <c:v>Jul-14</c:v>
                </c:pt>
              </c:strCache>
            </c:strRef>
          </c:cat>
          <c:val>
            <c:numRef>
              <c:f>Data!$AE$3:$AE$15</c:f>
              <c:numCache>
                <c:formatCode>_("$"* #,##0_);_("$"* \(#,##0\);_("$"* "-"??_);_(@_)</c:formatCode>
                <c:ptCount val="13"/>
                <c:pt idx="0">
                  <c:v>506.67</c:v>
                </c:pt>
                <c:pt idx="1">
                  <c:v>1248</c:v>
                </c:pt>
                <c:pt idx="2">
                  <c:v>1049.5999999999999</c:v>
                </c:pt>
                <c:pt idx="3">
                  <c:v>3770.67</c:v>
                </c:pt>
                <c:pt idx="4">
                  <c:v>2281.6</c:v>
                </c:pt>
                <c:pt idx="5">
                  <c:v>1399.45</c:v>
                </c:pt>
                <c:pt idx="6">
                  <c:v>2026.6</c:v>
                </c:pt>
                <c:pt idx="7">
                  <c:v>887.49</c:v>
                </c:pt>
                <c:pt idx="8">
                  <c:v>2385.06</c:v>
                </c:pt>
                <c:pt idx="9">
                  <c:v>7360</c:v>
                </c:pt>
                <c:pt idx="10">
                  <c:v>4177.0200000000004</c:v>
                </c:pt>
                <c:pt idx="11">
                  <c:v>4528.95</c:v>
                </c:pt>
                <c:pt idx="12">
                  <c:v>7236.23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51-4BCA-8145-E30055CB22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2368896"/>
        <c:axId val="63449344"/>
      </c:lineChart>
      <c:valAx>
        <c:axId val="6344934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one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chemeClr val="bg1">
                    <a:lumMod val="85000"/>
                  </a:schemeClr>
                </a:solidFill>
              </a:defRPr>
            </a:pPr>
            <a:endParaRPr lang="en-US"/>
          </a:p>
        </c:txPr>
        <c:crossAx val="572368896"/>
        <c:crosses val="autoZero"/>
        <c:crossBetween val="between"/>
      </c:valAx>
      <c:catAx>
        <c:axId val="572368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3449344"/>
        <c:crosses val="autoZero"/>
        <c:auto val="1"/>
        <c:lblAlgn val="ctr"/>
        <c:lblOffset val="100"/>
        <c:noMultiLvlLbl val="0"/>
      </c:catAx>
      <c:valAx>
        <c:axId val="63449920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>
            <a:noFill/>
          </a:ln>
        </c:spPr>
        <c:txPr>
          <a:bodyPr/>
          <a:lstStyle/>
          <a:p>
            <a:pPr>
              <a:defRPr>
                <a:solidFill>
                  <a:schemeClr val="bg1">
                    <a:lumMod val="85000"/>
                  </a:schemeClr>
                </a:solidFill>
              </a:defRPr>
            </a:pPr>
            <a:endParaRPr lang="en-US"/>
          </a:p>
        </c:txPr>
        <c:crossAx val="572369920"/>
        <c:crosses val="max"/>
        <c:crossBetween val="between"/>
      </c:valAx>
      <c:catAx>
        <c:axId val="572369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3449920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  <c:spPr>
        <a:solidFill>
          <a:schemeClr val="bg1"/>
        </a:solidFill>
      </c:spPr>
    </c:legend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20</xdr:row>
      <xdr:rowOff>0</xdr:rowOff>
    </xdr:from>
    <xdr:to>
      <xdr:col>13</xdr:col>
      <xdr:colOff>0</xdr:colOff>
      <xdr:row>28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190499</xdr:colOff>
      <xdr:row>30</xdr:row>
      <xdr:rowOff>0</xdr:rowOff>
    </xdr:from>
    <xdr:to>
      <xdr:col>12</xdr:col>
      <xdr:colOff>209549</xdr:colOff>
      <xdr:row>38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885587</xdr:colOff>
      <xdr:row>2</xdr:row>
      <xdr:rowOff>114262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90500"/>
          <a:ext cx="1904762" cy="304762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ke" refreshedDate="42375.635811689812" createdVersion="4" refreshedVersion="6" minRefreshableVersion="3" recordCount="36">
  <cacheSource type="worksheet">
    <worksheetSource ref="N2:P38" sheet="Data"/>
  </cacheSource>
  <cacheFields count="3">
    <cacheField name="Year" numFmtId="49">
      <sharedItems containsBlank="1" count="5">
        <s v="2012"/>
        <s v="2013"/>
        <s v="2014"/>
        <m/>
        <s v="2015" u="1"/>
      </sharedItems>
    </cacheField>
    <cacheField name="Month of the year" numFmtId="49">
      <sharedItems containsBlank="1" count="13">
        <s v="01"/>
        <s v="02"/>
        <s v="03"/>
        <s v="04"/>
        <s v="05"/>
        <s v="06"/>
        <s v="07"/>
        <s v="08"/>
        <s v="09"/>
        <s v="10"/>
        <s v="11"/>
        <s v="12"/>
        <m/>
      </sharedItems>
    </cacheField>
    <cacheField name="Users" numFmtId="0">
      <sharedItems containsString="0" containsBlank="1" containsNumber="1" containsInteger="1" minValue="178" maxValue="50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6">
  <r>
    <x v="0"/>
    <x v="0"/>
    <n v="178"/>
  </r>
  <r>
    <x v="0"/>
    <x v="1"/>
    <n v="185"/>
  </r>
  <r>
    <x v="0"/>
    <x v="2"/>
    <n v="203"/>
  </r>
  <r>
    <x v="0"/>
    <x v="3"/>
    <n v="191"/>
  </r>
  <r>
    <x v="0"/>
    <x v="4"/>
    <n v="263"/>
  </r>
  <r>
    <x v="0"/>
    <x v="5"/>
    <n v="224"/>
  </r>
  <r>
    <x v="0"/>
    <x v="6"/>
    <n v="273"/>
  </r>
  <r>
    <x v="0"/>
    <x v="7"/>
    <n v="292"/>
  </r>
  <r>
    <x v="0"/>
    <x v="8"/>
    <n v="283"/>
  </r>
  <r>
    <x v="0"/>
    <x v="9"/>
    <n v="308"/>
  </r>
  <r>
    <x v="0"/>
    <x v="10"/>
    <n v="285"/>
  </r>
  <r>
    <x v="0"/>
    <x v="11"/>
    <n v="308"/>
  </r>
  <r>
    <x v="1"/>
    <x v="0"/>
    <n v="306"/>
  </r>
  <r>
    <x v="1"/>
    <x v="1"/>
    <n v="321"/>
  </r>
  <r>
    <x v="1"/>
    <x v="2"/>
    <n v="338"/>
  </r>
  <r>
    <x v="1"/>
    <x v="3"/>
    <n v="330"/>
  </r>
  <r>
    <x v="1"/>
    <x v="4"/>
    <n v="338"/>
  </r>
  <r>
    <x v="1"/>
    <x v="5"/>
    <n v="383"/>
  </r>
  <r>
    <x v="1"/>
    <x v="6"/>
    <n v="352"/>
  </r>
  <r>
    <x v="1"/>
    <x v="7"/>
    <n v="405"/>
  </r>
  <r>
    <x v="1"/>
    <x v="8"/>
    <n v="358"/>
  </r>
  <r>
    <x v="1"/>
    <x v="9"/>
    <n v="401"/>
  </r>
  <r>
    <x v="1"/>
    <x v="10"/>
    <n v="442"/>
  </r>
  <r>
    <x v="1"/>
    <x v="11"/>
    <n v="430"/>
  </r>
  <r>
    <x v="2"/>
    <x v="0"/>
    <n v="424"/>
  </r>
  <r>
    <x v="2"/>
    <x v="1"/>
    <n v="464"/>
  </r>
  <r>
    <x v="2"/>
    <x v="2"/>
    <n v="445"/>
  </r>
  <r>
    <x v="2"/>
    <x v="3"/>
    <n v="494"/>
  </r>
  <r>
    <x v="2"/>
    <x v="4"/>
    <n v="451"/>
  </r>
  <r>
    <x v="2"/>
    <x v="5"/>
    <n v="503"/>
  </r>
  <r>
    <x v="2"/>
    <x v="6"/>
    <n v="487"/>
  </r>
  <r>
    <x v="3"/>
    <x v="12"/>
    <m/>
  </r>
  <r>
    <x v="3"/>
    <x v="12"/>
    <m/>
  </r>
  <r>
    <x v="3"/>
    <x v="12"/>
    <m/>
  </r>
  <r>
    <x v="3"/>
    <x v="12"/>
    <m/>
  </r>
  <r>
    <x v="3"/>
    <x v="12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multipleFieldFilters="0" chartFormat="3">
  <location ref="R2:W17" firstHeaderRow="1" firstDataRow="2" firstDataCol="1"/>
  <pivotFields count="3">
    <pivotField axis="axisCol" showAll="0">
      <items count="6">
        <item x="0"/>
        <item x="1"/>
        <item x="2"/>
        <item x="3"/>
        <item m="1" x="4"/>
        <item t="default"/>
      </items>
    </pivotField>
    <pivotField axis="axisRow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dataField="1" showAll="0"/>
  </pivotFields>
  <rowFields count="1">
    <field x="1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1">
    <field x="0"/>
  </colFields>
  <colItems count="5">
    <i>
      <x/>
    </i>
    <i>
      <x v="1"/>
    </i>
    <i>
      <x v="2"/>
    </i>
    <i>
      <x v="3"/>
    </i>
    <i t="grand">
      <x/>
    </i>
  </colItems>
  <dataFields count="1">
    <dataField name="Sum of Users" fld="2" baseField="0" baseItem="0"/>
  </dataFields>
  <chartFormats count="4">
    <chartFormat chart="2" format="2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2" format="2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2" format="2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2" format="2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nalyticsedge.com/simply-fre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2:M30"/>
  <sheetViews>
    <sheetView showGridLines="0" tabSelected="1" zoomScaleNormal="100" workbookViewId="0">
      <selection activeCell="H3" sqref="H3"/>
    </sheetView>
  </sheetViews>
  <sheetFormatPr defaultRowHeight="15" x14ac:dyDescent="0.25"/>
  <cols>
    <col min="1" max="1" width="2.85546875" customWidth="1"/>
    <col min="2" max="5" width="15.28515625" customWidth="1"/>
    <col min="6" max="7" width="3.140625" customWidth="1"/>
    <col min="8" max="9" width="15.28515625" customWidth="1"/>
    <col min="10" max="10" width="5.7109375" customWidth="1"/>
    <col min="11" max="11" width="15.28515625" customWidth="1"/>
    <col min="12" max="12" width="5.7109375" customWidth="1"/>
    <col min="13" max="13" width="3.140625" customWidth="1"/>
  </cols>
  <sheetData>
    <row r="2" spans="2:13" x14ac:dyDescent="0.25">
      <c r="M2" s="35" t="s">
        <v>137</v>
      </c>
    </row>
    <row r="3" spans="2:13" x14ac:dyDescent="0.25">
      <c r="H3" s="36" t="s">
        <v>139</v>
      </c>
      <c r="M3" s="35" t="s">
        <v>138</v>
      </c>
    </row>
    <row r="5" spans="2:13" ht="15.75" x14ac:dyDescent="0.25">
      <c r="B5" s="34" t="s">
        <v>129</v>
      </c>
      <c r="C5" s="17"/>
      <c r="D5" s="18"/>
      <c r="E5" s="18"/>
      <c r="G5" s="34" t="s">
        <v>128</v>
      </c>
      <c r="H5" s="17"/>
      <c r="I5" s="18"/>
      <c r="J5" s="18"/>
      <c r="K5" s="18"/>
      <c r="L5" s="18"/>
      <c r="M5" s="33" t="s">
        <v>136</v>
      </c>
    </row>
    <row r="6" spans="2:13" x14ac:dyDescent="0.25">
      <c r="B6" s="14"/>
      <c r="C6" s="15" t="str">
        <f>Data!C9</f>
        <v>Jul 2014</v>
      </c>
      <c r="D6" s="15" t="str">
        <f>Data!C10</f>
        <v>Jul 2013</v>
      </c>
      <c r="E6" s="15" t="s">
        <v>123</v>
      </c>
      <c r="G6" s="19"/>
      <c r="H6" s="19"/>
      <c r="I6" s="19"/>
      <c r="J6" s="19"/>
      <c r="K6" s="19"/>
      <c r="L6" s="19"/>
      <c r="M6" s="19"/>
    </row>
    <row r="7" spans="2:13" x14ac:dyDescent="0.25">
      <c r="B7" s="28" t="s">
        <v>99</v>
      </c>
      <c r="C7" s="28">
        <f>Data!E3</f>
        <v>71</v>
      </c>
      <c r="D7" s="28">
        <f>Data!E7</f>
        <v>55</v>
      </c>
      <c r="E7" s="29">
        <f>(C7-D7)/D7</f>
        <v>0.29090909090909089</v>
      </c>
      <c r="G7" s="19"/>
      <c r="H7" s="19"/>
      <c r="I7" s="19"/>
      <c r="J7" s="19"/>
      <c r="K7" s="19"/>
      <c r="L7" s="21"/>
      <c r="M7" s="19"/>
    </row>
    <row r="8" spans="2:13" x14ac:dyDescent="0.25">
      <c r="B8" s="30" t="s">
        <v>100</v>
      </c>
      <c r="C8" s="32">
        <f>Data!D3</f>
        <v>101.91873239436619</v>
      </c>
      <c r="D8" s="32">
        <f>Data!D7</f>
        <v>82.344545454545454</v>
      </c>
      <c r="E8" s="31">
        <f t="shared" ref="E8:E9" si="0">(C8-D8)/D8</f>
        <v>0.23771078984977542</v>
      </c>
      <c r="G8" s="19"/>
      <c r="H8" s="26" t="str">
        <f>Data!F13</f>
        <v>Channel</v>
      </c>
      <c r="I8" s="27" t="str">
        <f>Data!G13</f>
        <v>% of Total Traffic</v>
      </c>
      <c r="J8" s="21"/>
      <c r="K8" s="27" t="str">
        <f>Data!H13</f>
        <v>% of Total Conversions</v>
      </c>
      <c r="L8" s="19"/>
      <c r="M8" s="19"/>
    </row>
    <row r="9" spans="2:13" x14ac:dyDescent="0.25">
      <c r="B9" s="28" t="s">
        <v>101</v>
      </c>
      <c r="C9" s="28">
        <f>Data!C3</f>
        <v>7236.23</v>
      </c>
      <c r="D9" s="28">
        <f>Data!C7</f>
        <v>4528.95</v>
      </c>
      <c r="E9" s="29">
        <f t="shared" si="0"/>
        <v>0.59777211053334656</v>
      </c>
      <c r="G9" s="19"/>
      <c r="H9" s="20"/>
      <c r="I9" s="19"/>
      <c r="J9" s="19"/>
      <c r="K9" s="19"/>
      <c r="L9" s="19"/>
      <c r="M9" s="19"/>
    </row>
    <row r="10" spans="2:13" x14ac:dyDescent="0.25">
      <c r="G10" s="19"/>
      <c r="H10" s="22" t="str">
        <f>Data!F14</f>
        <v>Organic</v>
      </c>
      <c r="I10" s="23">
        <f>Data!G14</f>
        <v>0.42323232323232324</v>
      </c>
      <c r="J10" s="24">
        <f>Data!G14</f>
        <v>0.42323232323232324</v>
      </c>
      <c r="K10" s="25">
        <f>Data!H14</f>
        <v>0.323943661971831</v>
      </c>
      <c r="L10" s="24">
        <f>Data!H14</f>
        <v>0.323943661971831</v>
      </c>
      <c r="M10" s="19"/>
    </row>
    <row r="11" spans="2:13" ht="15.75" x14ac:dyDescent="0.25">
      <c r="B11" s="34" t="s">
        <v>130</v>
      </c>
      <c r="C11" s="17"/>
      <c r="D11" s="18"/>
      <c r="E11" s="18"/>
      <c r="G11" s="19"/>
      <c r="H11" s="22" t="str">
        <f>Data!F15</f>
        <v>Direct</v>
      </c>
      <c r="I11" s="23">
        <f>Data!G15</f>
        <v>0.20303030303030303</v>
      </c>
      <c r="J11" s="24">
        <f>Data!G15</f>
        <v>0.20303030303030303</v>
      </c>
      <c r="K11" s="25">
        <f>Data!H15</f>
        <v>0.16901408450704225</v>
      </c>
      <c r="L11" s="24">
        <f>Data!H15</f>
        <v>0.16901408450704225</v>
      </c>
      <c r="M11" s="19"/>
    </row>
    <row r="12" spans="2:13" x14ac:dyDescent="0.25">
      <c r="B12" s="14"/>
      <c r="C12" s="15" t="str">
        <f>Data!C9</f>
        <v>Jul 2014</v>
      </c>
      <c r="D12" s="15" t="str">
        <f>Data!C10</f>
        <v>Jul 2013</v>
      </c>
      <c r="E12" s="15" t="s">
        <v>123</v>
      </c>
      <c r="G12" s="19"/>
      <c r="H12" s="22" t="str">
        <f>Data!F16</f>
        <v>Referral</v>
      </c>
      <c r="I12" s="23">
        <f>Data!G16</f>
        <v>0.22828282828282828</v>
      </c>
      <c r="J12" s="24">
        <f>Data!G16</f>
        <v>0.22828282828282828</v>
      </c>
      <c r="K12" s="25">
        <f>Data!H16</f>
        <v>0.352112676056338</v>
      </c>
      <c r="L12" s="24">
        <f>Data!H16</f>
        <v>0.352112676056338</v>
      </c>
      <c r="M12" s="19"/>
    </row>
    <row r="13" spans="2:13" x14ac:dyDescent="0.25">
      <c r="B13" s="28" t="s">
        <v>124</v>
      </c>
      <c r="C13" s="28">
        <f>Data!I3</f>
        <v>1466</v>
      </c>
      <c r="D13" s="28">
        <f>Data!I7</f>
        <v>989</v>
      </c>
      <c r="E13" s="29">
        <f t="shared" ref="E13:E18" si="1">(C13-D13)/D13</f>
        <v>0.48230535894843274</v>
      </c>
      <c r="G13" s="19"/>
      <c r="H13" s="22" t="str">
        <f>Data!F17</f>
        <v>Social</v>
      </c>
      <c r="I13" s="23">
        <f>Data!G17</f>
        <v>2.9292929292929294E-2</v>
      </c>
      <c r="J13" s="24">
        <f>Data!G17</f>
        <v>2.9292929292929294E-2</v>
      </c>
      <c r="K13" s="25">
        <f>Data!H17</f>
        <v>9.8591549295774641E-2</v>
      </c>
      <c r="L13" s="24">
        <f>Data!H17</f>
        <v>9.8591549295774641E-2</v>
      </c>
      <c r="M13" s="19"/>
    </row>
    <row r="14" spans="2:13" x14ac:dyDescent="0.25">
      <c r="B14" s="30" t="s">
        <v>125</v>
      </c>
      <c r="C14" s="30">
        <f>Data!J3</f>
        <v>155</v>
      </c>
      <c r="D14" s="30">
        <f>Data!J7</f>
        <v>71</v>
      </c>
      <c r="E14" s="31">
        <f t="shared" si="1"/>
        <v>1.1830985915492958</v>
      </c>
      <c r="G14" s="19"/>
      <c r="H14" s="22" t="str">
        <f>Data!F18</f>
        <v>Email</v>
      </c>
      <c r="I14" s="23">
        <f>Data!G18</f>
        <v>4.2424242424242427E-2</v>
      </c>
      <c r="J14" s="24">
        <f>Data!G18</f>
        <v>4.2424242424242427E-2</v>
      </c>
      <c r="K14" s="25">
        <f>Data!H18</f>
        <v>2.8169014084507043E-2</v>
      </c>
      <c r="L14" s="24">
        <f>Data!H18</f>
        <v>2.8169014084507043E-2</v>
      </c>
      <c r="M14" s="19"/>
    </row>
    <row r="15" spans="2:13" x14ac:dyDescent="0.25">
      <c r="B15" s="28" t="s">
        <v>13</v>
      </c>
      <c r="C15" s="29">
        <f>Data!K3</f>
        <v>0.28540772532188841</v>
      </c>
      <c r="D15" s="29">
        <f>Data!K7</f>
        <v>0.57532861476238628</v>
      </c>
      <c r="E15" s="29">
        <f t="shared" si="1"/>
        <v>-0.50392224895720983</v>
      </c>
      <c r="G15" s="19"/>
      <c r="H15" s="22" t="str">
        <f>Data!F19</f>
        <v>Affiliate</v>
      </c>
      <c r="I15" s="23">
        <f>Data!G19</f>
        <v>3.7373737373737372E-2</v>
      </c>
      <c r="J15" s="24">
        <f>Data!G19</f>
        <v>3.7373737373737372E-2</v>
      </c>
      <c r="K15" s="25">
        <f>Data!H19</f>
        <v>1.4084507042253521E-2</v>
      </c>
      <c r="L15" s="24">
        <f>Data!H19</f>
        <v>1.4084507042253521E-2</v>
      </c>
      <c r="M15" s="19"/>
    </row>
    <row r="16" spans="2:13" x14ac:dyDescent="0.25">
      <c r="B16" s="30" t="s">
        <v>19</v>
      </c>
      <c r="C16" s="30">
        <f>Data!L3</f>
        <v>6931</v>
      </c>
      <c r="D16" s="30">
        <f>Data!L7</f>
        <v>3157</v>
      </c>
      <c r="E16" s="31">
        <f t="shared" si="1"/>
        <v>1.1954387076338295</v>
      </c>
      <c r="G16" s="19"/>
      <c r="H16" s="22" t="str">
        <f>Data!F20</f>
        <v>Other</v>
      </c>
      <c r="I16" s="23">
        <f>Data!G20</f>
        <v>3.6363636363636265E-2</v>
      </c>
      <c r="J16" s="24">
        <f>Data!G20</f>
        <v>3.6363636363636265E-2</v>
      </c>
      <c r="K16" s="25">
        <f>Data!H20</f>
        <v>1.4084507042253613E-2</v>
      </c>
      <c r="L16" s="24">
        <f>Data!H20</f>
        <v>1.4084507042253613E-2</v>
      </c>
      <c r="M16" s="19"/>
    </row>
    <row r="17" spans="2:13" x14ac:dyDescent="0.25">
      <c r="B17" s="28" t="s">
        <v>126</v>
      </c>
      <c r="C17" s="28">
        <f>Data!F3</f>
        <v>23</v>
      </c>
      <c r="D17" s="28">
        <f>Data!F7</f>
        <v>14</v>
      </c>
      <c r="E17" s="29">
        <f t="shared" si="1"/>
        <v>0.6428571428571429</v>
      </c>
      <c r="G17" s="19"/>
      <c r="H17" s="19"/>
      <c r="I17" s="19"/>
      <c r="J17" s="19"/>
      <c r="K17" s="19"/>
      <c r="L17" s="19"/>
      <c r="M17" s="19"/>
    </row>
    <row r="18" spans="2:13" x14ac:dyDescent="0.25">
      <c r="B18" s="30" t="s">
        <v>127</v>
      </c>
      <c r="C18" s="30">
        <f>Data!G3</f>
        <v>15</v>
      </c>
      <c r="D18" s="30">
        <f>Data!G7</f>
        <v>12</v>
      </c>
      <c r="E18" s="31">
        <f t="shared" si="1"/>
        <v>0.25</v>
      </c>
      <c r="G18" s="19"/>
      <c r="H18" s="19"/>
      <c r="I18" s="19"/>
      <c r="J18" s="19"/>
      <c r="K18" s="19"/>
      <c r="L18" s="19"/>
      <c r="M18" s="19"/>
    </row>
    <row r="20" spans="2:13" ht="15.75" x14ac:dyDescent="0.25">
      <c r="B20" s="16" t="s">
        <v>131</v>
      </c>
      <c r="C20" s="17"/>
      <c r="D20" s="18"/>
      <c r="E20" s="18"/>
      <c r="F20" s="16"/>
      <c r="G20" s="17"/>
      <c r="H20" s="18"/>
      <c r="I20" s="18"/>
      <c r="J20" s="16"/>
      <c r="K20" s="17"/>
      <c r="L20" s="18"/>
      <c r="M20" s="33" t="s">
        <v>136</v>
      </c>
    </row>
    <row r="30" spans="2:13" ht="15.75" x14ac:dyDescent="0.25">
      <c r="B30" s="16" t="s">
        <v>131</v>
      </c>
      <c r="C30" s="17"/>
      <c r="D30" s="18"/>
      <c r="E30" s="18"/>
      <c r="F30" s="16"/>
      <c r="G30" s="17"/>
      <c r="H30" s="18"/>
      <c r="I30" s="18"/>
      <c r="J30" s="16"/>
      <c r="K30" s="17"/>
      <c r="L30" s="18"/>
      <c r="M30" s="33" t="s">
        <v>136</v>
      </c>
    </row>
  </sheetData>
  <conditionalFormatting sqref="I10:I16">
    <cfRule type="dataBar" priority="5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{89A476E6-2B6A-4B2A-A62B-F0A139B78B9D}</x14:id>
        </ext>
      </extLst>
    </cfRule>
  </conditionalFormatting>
  <conditionalFormatting sqref="K10:K16">
    <cfRule type="dataBar" priority="4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{E4BB5C6A-52D8-4905-BCDF-E923AA8562BB}</x14:id>
        </ext>
      </extLst>
    </cfRule>
  </conditionalFormatting>
  <hyperlinks>
    <hyperlink ref="H3" r:id="rId1"/>
  </hyperlinks>
  <pageMargins left="0.7" right="0.7" top="0.75" bottom="0.75" header="0.3" footer="0.3"/>
  <pageSetup orientation="portrait" verticalDpi="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9A476E6-2B6A-4B2A-A62B-F0A139B78B9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I10:I16</xm:sqref>
        </x14:conditionalFormatting>
        <x14:conditionalFormatting xmlns:xm="http://schemas.microsoft.com/office/excel/2006/main">
          <x14:cfRule type="dataBar" id="{E4BB5C6A-52D8-4905-BCDF-E923AA8562B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K10:K16</xm:sqref>
        </x14:conditionalFormatting>
        <x14:conditionalFormatting xmlns:xm="http://schemas.microsoft.com/office/excel/2006/main">
          <x14:cfRule type="iconSet" priority="10" id="{4617BE08-AFE3-48FF-8933-20F5E438BE0A}">
            <x14:iconSet custom="1">
              <x14:cfvo type="percent">
                <xm:f>0</xm:f>
              </x14:cfvo>
              <x14:cfvo type="num">
                <xm:f>-0.1</xm:f>
              </x14:cfvo>
              <x14:cfvo type="num">
                <xm:f>0.1</xm:f>
              </x14:cfvo>
              <x14:cfIcon iconSet="3TrafficLights1" iconId="0"/>
              <x14:cfIcon iconSet="NoIcons" iconId="0"/>
              <x14:cfIcon iconSet="3TrafficLights1" iconId="2"/>
            </x14:iconSet>
          </x14:cfRule>
          <xm:sqref>E7:E9</xm:sqref>
        </x14:conditionalFormatting>
        <x14:conditionalFormatting xmlns:xm="http://schemas.microsoft.com/office/excel/2006/main">
          <x14:cfRule type="iconSet" priority="3" id="{3F6FF2A7-CB75-41AD-A6AA-AC7F748E6988}">
            <x14:iconSet custom="1">
              <x14:cfvo type="percent">
                <xm:f>0</xm:f>
              </x14:cfvo>
              <x14:cfvo type="num">
                <xm:f>-0.1</xm:f>
              </x14:cfvo>
              <x14:cfvo type="num">
                <xm:f>0.1</xm:f>
              </x14:cfvo>
              <x14:cfIcon iconSet="3TrafficLights1" iconId="0"/>
              <x14:cfIcon iconSet="NoIcons" iconId="0"/>
              <x14:cfIcon iconSet="3TrafficLights1" iconId="2"/>
            </x14:iconSet>
          </x14:cfRule>
          <xm:sqref>E13:E14</xm:sqref>
        </x14:conditionalFormatting>
        <x14:conditionalFormatting xmlns:xm="http://schemas.microsoft.com/office/excel/2006/main">
          <x14:cfRule type="iconSet" priority="2" id="{55AF2ABD-5ED8-4FD6-B224-5FA24524AB67}">
            <x14:iconSet custom="1">
              <x14:cfvo type="percent">
                <xm:f>0</xm:f>
              </x14:cfvo>
              <x14:cfvo type="num">
                <xm:f>-0.1</xm:f>
              </x14:cfvo>
              <x14:cfvo type="num">
                <xm:f>0.1</xm:f>
              </x14:cfvo>
              <x14:cfIcon iconSet="3TrafficLights1" iconId="2"/>
              <x14:cfIcon iconSet="NoIcons" iconId="0"/>
              <x14:cfIcon iconSet="3TrafficLights1" iconId="0"/>
            </x14:iconSet>
          </x14:cfRule>
          <xm:sqref>E15</xm:sqref>
        </x14:conditionalFormatting>
        <x14:conditionalFormatting xmlns:xm="http://schemas.microsoft.com/office/excel/2006/main">
          <x14:cfRule type="iconSet" priority="1" id="{5479298D-6EB5-4B57-9E42-4068801E2B1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0.1</xm:f>
              </x14:cfvo>
              <x14:cfIcon iconSet="3TrafficLights1" iconId="0"/>
              <x14:cfIcon iconSet="NoIcons" iconId="0"/>
              <x14:cfIcon iconSet="3TrafficLights1" iconId="2"/>
            </x14:iconSet>
          </x14:cfRule>
          <xm:sqref>E16:E18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50"/>
  <sheetViews>
    <sheetView topLeftCell="N1" workbookViewId="0">
      <selection activeCell="S10" sqref="S10"/>
    </sheetView>
  </sheetViews>
  <sheetFormatPr defaultColWidth="11.42578125" defaultRowHeight="15" x14ac:dyDescent="0.25"/>
  <cols>
    <col min="18" max="18" width="13.140625" bestFit="1" customWidth="1"/>
    <col min="19" max="19" width="16.28515625" bestFit="1" customWidth="1"/>
    <col min="20" max="21" width="5" customWidth="1"/>
    <col min="22" max="22" width="7.28515625" customWidth="1"/>
    <col min="23" max="23" width="11.28515625" customWidth="1"/>
  </cols>
  <sheetData>
    <row r="1" spans="1:31" x14ac:dyDescent="0.25">
      <c r="A1" s="12" t="s">
        <v>22</v>
      </c>
      <c r="B1" s="1"/>
      <c r="C1" s="1"/>
      <c r="D1" s="1"/>
      <c r="E1" s="1"/>
      <c r="F1" s="1"/>
      <c r="G1" s="1"/>
      <c r="I1" s="12" t="s">
        <v>23</v>
      </c>
      <c r="J1" s="1"/>
      <c r="K1" s="1"/>
      <c r="L1" s="1"/>
      <c r="N1" s="10" t="s">
        <v>48</v>
      </c>
      <c r="R1" s="10" t="s">
        <v>72</v>
      </c>
      <c r="Y1" s="10" t="s">
        <v>80</v>
      </c>
      <c r="AC1" s="10" t="s">
        <v>133</v>
      </c>
    </row>
    <row r="2" spans="1:31" x14ac:dyDescent="0.25">
      <c r="A2" s="2" t="s">
        <v>54</v>
      </c>
      <c r="B2" s="2" t="s">
        <v>55</v>
      </c>
      <c r="C2" s="2" t="s">
        <v>11</v>
      </c>
      <c r="D2" s="2" t="s">
        <v>10</v>
      </c>
      <c r="E2" s="2" t="s">
        <v>9</v>
      </c>
      <c r="F2" s="2" t="s">
        <v>14</v>
      </c>
      <c r="G2" s="2" t="s">
        <v>15</v>
      </c>
      <c r="I2" s="2" t="s">
        <v>12</v>
      </c>
      <c r="J2" s="2" t="s">
        <v>18</v>
      </c>
      <c r="K2" s="2" t="s">
        <v>13</v>
      </c>
      <c r="L2" s="2" t="s">
        <v>19</v>
      </c>
      <c r="N2" s="9" t="s">
        <v>54</v>
      </c>
      <c r="O2" s="9" t="s">
        <v>55</v>
      </c>
      <c r="P2" s="9" t="s">
        <v>18</v>
      </c>
      <c r="R2" s="4" t="s">
        <v>76</v>
      </c>
      <c r="S2" s="4" t="s">
        <v>75</v>
      </c>
      <c r="Y2" s="1" t="s">
        <v>85</v>
      </c>
      <c r="Z2" s="1" t="s">
        <v>9</v>
      </c>
      <c r="AA2" s="1" t="s">
        <v>11</v>
      </c>
      <c r="AC2" s="3" t="s">
        <v>109</v>
      </c>
      <c r="AD2" s="3" t="s">
        <v>134</v>
      </c>
      <c r="AE2" t="s">
        <v>135</v>
      </c>
    </row>
    <row r="3" spans="1:31" x14ac:dyDescent="0.25">
      <c r="A3" s="3" t="s">
        <v>70</v>
      </c>
      <c r="B3" s="3" t="s">
        <v>63</v>
      </c>
      <c r="C3">
        <v>7236.23</v>
      </c>
      <c r="D3">
        <v>101.91873239436619</v>
      </c>
      <c r="E3">
        <v>71</v>
      </c>
      <c r="F3">
        <v>23</v>
      </c>
      <c r="G3">
        <v>15</v>
      </c>
      <c r="I3">
        <v>1466</v>
      </c>
      <c r="J3">
        <v>155</v>
      </c>
      <c r="K3">
        <v>0.28540772532188841</v>
      </c>
      <c r="L3">
        <v>6931</v>
      </c>
      <c r="N3" s="7" t="s">
        <v>56</v>
      </c>
      <c r="O3" s="7" t="s">
        <v>57</v>
      </c>
      <c r="P3" s="8">
        <v>178</v>
      </c>
      <c r="R3" s="4" t="s">
        <v>73</v>
      </c>
      <c r="S3" t="s">
        <v>56</v>
      </c>
      <c r="T3" t="s">
        <v>69</v>
      </c>
      <c r="U3" t="s">
        <v>70</v>
      </c>
      <c r="V3" t="s">
        <v>157</v>
      </c>
      <c r="W3" t="s">
        <v>74</v>
      </c>
      <c r="Y3" s="3" t="s">
        <v>86</v>
      </c>
      <c r="Z3">
        <v>5</v>
      </c>
      <c r="AA3">
        <v>506.67</v>
      </c>
      <c r="AC3" t="str">
        <f>VLOOKUP(MID(Y3,5,2),$K$12:$L$24,2,FALSE)&amp;"-"&amp;MID(Y3,3,2)</f>
        <v>Jul-13</v>
      </c>
      <c r="AD3">
        <f>Z3</f>
        <v>5</v>
      </c>
      <c r="AE3" s="11">
        <f>AA3</f>
        <v>506.67</v>
      </c>
    </row>
    <row r="4" spans="1:31" x14ac:dyDescent="0.25">
      <c r="A4" s="1"/>
      <c r="B4" s="1"/>
      <c r="C4" s="1"/>
      <c r="D4" s="1"/>
      <c r="E4" s="1"/>
      <c r="F4" s="1"/>
      <c r="G4" s="1"/>
      <c r="I4" s="1"/>
      <c r="J4" s="1"/>
      <c r="K4" s="1"/>
      <c r="L4" s="1"/>
      <c r="N4" s="7" t="s">
        <v>56</v>
      </c>
      <c r="O4" s="7" t="s">
        <v>58</v>
      </c>
      <c r="P4" s="8">
        <v>185</v>
      </c>
      <c r="R4" s="5" t="s">
        <v>57</v>
      </c>
      <c r="S4" s="6">
        <v>178</v>
      </c>
      <c r="T4" s="6">
        <v>306</v>
      </c>
      <c r="U4" s="6">
        <v>424</v>
      </c>
      <c r="V4" s="6"/>
      <c r="W4" s="6">
        <v>908</v>
      </c>
      <c r="Y4" s="3" t="s">
        <v>87</v>
      </c>
      <c r="Z4">
        <v>13</v>
      </c>
      <c r="AA4">
        <v>1248</v>
      </c>
      <c r="AC4" t="str">
        <f t="shared" ref="AC4:AC15" si="0">VLOOKUP(MID(Y4,5,2),$K$12:$L$24,2,FALSE)&amp;"-"&amp;MID(Y4,3,2)</f>
        <v>Aug-13</v>
      </c>
      <c r="AD4">
        <f t="shared" ref="AD4:AD15" si="1">Z4</f>
        <v>13</v>
      </c>
      <c r="AE4" s="11">
        <f t="shared" ref="AE4:AE15" si="2">AA4</f>
        <v>1248</v>
      </c>
    </row>
    <row r="5" spans="1:31" x14ac:dyDescent="0.25">
      <c r="A5" s="10" t="s">
        <v>25</v>
      </c>
      <c r="I5" s="10" t="s">
        <v>24</v>
      </c>
      <c r="N5" s="7" t="s">
        <v>56</v>
      </c>
      <c r="O5" s="7" t="s">
        <v>59</v>
      </c>
      <c r="P5" s="8">
        <v>203</v>
      </c>
      <c r="R5" s="5" t="s">
        <v>58</v>
      </c>
      <c r="S5" s="6">
        <v>185</v>
      </c>
      <c r="T5" s="6">
        <v>321</v>
      </c>
      <c r="U5" s="6">
        <v>464</v>
      </c>
      <c r="V5" s="6"/>
      <c r="W5" s="6">
        <v>970</v>
      </c>
      <c r="Y5" s="3" t="s">
        <v>88</v>
      </c>
      <c r="Z5">
        <v>12</v>
      </c>
      <c r="AA5">
        <v>1049.5999999999999</v>
      </c>
      <c r="AC5" t="str">
        <f t="shared" si="0"/>
        <v>Sep-13</v>
      </c>
      <c r="AD5">
        <f t="shared" si="1"/>
        <v>12</v>
      </c>
      <c r="AE5" s="11">
        <f t="shared" si="2"/>
        <v>1049.5999999999999</v>
      </c>
    </row>
    <row r="6" spans="1:31" x14ac:dyDescent="0.25">
      <c r="A6" s="2" t="s">
        <v>54</v>
      </c>
      <c r="B6" s="2" t="s">
        <v>55</v>
      </c>
      <c r="C6" s="2" t="s">
        <v>11</v>
      </c>
      <c r="D6" s="2" t="s">
        <v>10</v>
      </c>
      <c r="E6" s="2" t="s">
        <v>9</v>
      </c>
      <c r="F6" s="2" t="s">
        <v>14</v>
      </c>
      <c r="G6" s="2" t="s">
        <v>15</v>
      </c>
      <c r="I6" s="2" t="s">
        <v>12</v>
      </c>
      <c r="J6" s="2" t="s">
        <v>18</v>
      </c>
      <c r="K6" s="2" t="s">
        <v>13</v>
      </c>
      <c r="L6" s="2" t="s">
        <v>19</v>
      </c>
      <c r="N6" s="7" t="s">
        <v>56</v>
      </c>
      <c r="O6" s="7" t="s">
        <v>60</v>
      </c>
      <c r="P6" s="8">
        <v>191</v>
      </c>
      <c r="R6" s="5" t="s">
        <v>59</v>
      </c>
      <c r="S6" s="6">
        <v>203</v>
      </c>
      <c r="T6" s="6">
        <v>338</v>
      </c>
      <c r="U6" s="6">
        <v>445</v>
      </c>
      <c r="V6" s="6"/>
      <c r="W6" s="6">
        <v>986</v>
      </c>
      <c r="Y6" s="3" t="s">
        <v>89</v>
      </c>
      <c r="Z6">
        <v>35</v>
      </c>
      <c r="AA6">
        <v>3770.67</v>
      </c>
      <c r="AC6" t="str">
        <f t="shared" si="0"/>
        <v>Oct-13</v>
      </c>
      <c r="AD6">
        <f t="shared" si="1"/>
        <v>35</v>
      </c>
      <c r="AE6" s="11">
        <f t="shared" si="2"/>
        <v>3770.67</v>
      </c>
    </row>
    <row r="7" spans="1:31" x14ac:dyDescent="0.25">
      <c r="A7" s="3" t="s">
        <v>69</v>
      </c>
      <c r="B7" s="3" t="s">
        <v>63</v>
      </c>
      <c r="C7">
        <v>4528.95</v>
      </c>
      <c r="D7">
        <v>82.344545454545454</v>
      </c>
      <c r="E7">
        <v>55</v>
      </c>
      <c r="F7">
        <v>14</v>
      </c>
      <c r="G7">
        <v>12</v>
      </c>
      <c r="I7">
        <v>989</v>
      </c>
      <c r="J7">
        <v>71</v>
      </c>
      <c r="K7">
        <v>0.57532861476238628</v>
      </c>
      <c r="L7">
        <v>3157</v>
      </c>
      <c r="N7" s="7" t="s">
        <v>56</v>
      </c>
      <c r="O7" s="7" t="s">
        <v>61</v>
      </c>
      <c r="P7" s="8">
        <v>263</v>
      </c>
      <c r="R7" s="5" t="s">
        <v>60</v>
      </c>
      <c r="S7" s="6">
        <v>191</v>
      </c>
      <c r="T7" s="6">
        <v>330</v>
      </c>
      <c r="U7" s="6">
        <v>494</v>
      </c>
      <c r="V7" s="6"/>
      <c r="W7" s="6">
        <v>1015</v>
      </c>
      <c r="Y7" s="3" t="s">
        <v>90</v>
      </c>
      <c r="Z7">
        <v>23</v>
      </c>
      <c r="AA7">
        <v>2281.6</v>
      </c>
      <c r="AC7" t="str">
        <f t="shared" si="0"/>
        <v>Nov-13</v>
      </c>
      <c r="AD7">
        <f t="shared" si="1"/>
        <v>23</v>
      </c>
      <c r="AE7" s="11">
        <f t="shared" si="2"/>
        <v>2281.6</v>
      </c>
    </row>
    <row r="8" spans="1:31" x14ac:dyDescent="0.25">
      <c r="N8" s="7" t="s">
        <v>56</v>
      </c>
      <c r="O8" s="7" t="s">
        <v>62</v>
      </c>
      <c r="P8" s="8">
        <v>224</v>
      </c>
      <c r="R8" s="5" t="s">
        <v>61</v>
      </c>
      <c r="S8" s="6">
        <v>263</v>
      </c>
      <c r="T8" s="6">
        <v>338</v>
      </c>
      <c r="U8" s="6">
        <v>451</v>
      </c>
      <c r="V8" s="6"/>
      <c r="W8" s="6">
        <v>1052</v>
      </c>
      <c r="Y8" s="3" t="s">
        <v>91</v>
      </c>
      <c r="Z8">
        <v>16</v>
      </c>
      <c r="AA8">
        <v>1399.45</v>
      </c>
      <c r="AC8" t="str">
        <f t="shared" si="0"/>
        <v>Dec-13</v>
      </c>
      <c r="AD8">
        <f t="shared" si="1"/>
        <v>16</v>
      </c>
      <c r="AE8" s="11">
        <f t="shared" si="2"/>
        <v>1399.45</v>
      </c>
    </row>
    <row r="9" spans="1:31" x14ac:dyDescent="0.25">
      <c r="A9" t="s">
        <v>107</v>
      </c>
      <c r="C9" s="6" t="str">
        <f>VLOOKUP(B3,K12:L24,2,FALSE)&amp;" "&amp;A3</f>
        <v>Jul 2014</v>
      </c>
      <c r="N9" s="7" t="s">
        <v>56</v>
      </c>
      <c r="O9" s="7" t="s">
        <v>63</v>
      </c>
      <c r="P9" s="8">
        <v>273</v>
      </c>
      <c r="R9" s="5" t="s">
        <v>62</v>
      </c>
      <c r="S9" s="6">
        <v>224</v>
      </c>
      <c r="T9" s="6">
        <v>383</v>
      </c>
      <c r="U9" s="6">
        <v>503</v>
      </c>
      <c r="V9" s="6"/>
      <c r="W9" s="6">
        <v>1110</v>
      </c>
      <c r="Y9" s="3" t="s">
        <v>92</v>
      </c>
      <c r="Z9">
        <v>20</v>
      </c>
      <c r="AA9">
        <v>2026.6</v>
      </c>
      <c r="AC9" t="str">
        <f t="shared" si="0"/>
        <v>Jan-14</v>
      </c>
      <c r="AD9">
        <f t="shared" si="1"/>
        <v>20</v>
      </c>
      <c r="AE9" s="11">
        <f t="shared" si="2"/>
        <v>2026.6</v>
      </c>
    </row>
    <row r="10" spans="1:31" x14ac:dyDescent="0.25">
      <c r="A10" t="s">
        <v>108</v>
      </c>
      <c r="C10" s="6" t="str">
        <f>VLOOKUP(B7,K12:L24,2,FALSE)&amp;" "&amp;A7</f>
        <v>Jul 2013</v>
      </c>
      <c r="N10" s="7" t="s">
        <v>56</v>
      </c>
      <c r="O10" s="7" t="s">
        <v>64</v>
      </c>
      <c r="P10" s="8">
        <v>292</v>
      </c>
      <c r="R10" s="5" t="s">
        <v>63</v>
      </c>
      <c r="S10" s="6">
        <v>273</v>
      </c>
      <c r="T10" s="6">
        <v>352</v>
      </c>
      <c r="U10" s="6">
        <v>487</v>
      </c>
      <c r="V10" s="6"/>
      <c r="W10" s="6">
        <v>1112</v>
      </c>
      <c r="Y10" s="3" t="s">
        <v>93</v>
      </c>
      <c r="Z10">
        <v>8</v>
      </c>
      <c r="AA10">
        <v>887.49</v>
      </c>
      <c r="AC10" t="str">
        <f t="shared" si="0"/>
        <v>Feb-14</v>
      </c>
      <c r="AD10">
        <f t="shared" si="1"/>
        <v>8</v>
      </c>
      <c r="AE10" s="11">
        <f t="shared" si="2"/>
        <v>887.49</v>
      </c>
    </row>
    <row r="11" spans="1:31" x14ac:dyDescent="0.25">
      <c r="N11" s="7" t="s">
        <v>56</v>
      </c>
      <c r="O11" s="7" t="s">
        <v>65</v>
      </c>
      <c r="P11" s="8">
        <v>283</v>
      </c>
      <c r="R11" s="5" t="s">
        <v>64</v>
      </c>
      <c r="S11" s="6">
        <v>292</v>
      </c>
      <c r="T11" s="6">
        <v>405</v>
      </c>
      <c r="U11" s="6"/>
      <c r="V11" s="6"/>
      <c r="W11" s="6">
        <v>697</v>
      </c>
      <c r="Y11" s="3" t="s">
        <v>94</v>
      </c>
      <c r="Z11">
        <v>26</v>
      </c>
      <c r="AA11">
        <v>2385.06</v>
      </c>
      <c r="AC11" t="str">
        <f t="shared" si="0"/>
        <v>Mar-14</v>
      </c>
      <c r="AD11">
        <f t="shared" si="1"/>
        <v>26</v>
      </c>
      <c r="AE11" s="11">
        <f t="shared" si="2"/>
        <v>2385.06</v>
      </c>
    </row>
    <row r="12" spans="1:31" x14ac:dyDescent="0.25">
      <c r="A12" s="10" t="s">
        <v>27</v>
      </c>
      <c r="E12" s="10" t="s">
        <v>71</v>
      </c>
      <c r="K12" t="s">
        <v>109</v>
      </c>
      <c r="L12" t="s">
        <v>110</v>
      </c>
      <c r="N12" s="7" t="s">
        <v>56</v>
      </c>
      <c r="O12" s="7" t="s">
        <v>66</v>
      </c>
      <c r="P12" s="8">
        <v>308</v>
      </c>
      <c r="R12" s="5" t="s">
        <v>65</v>
      </c>
      <c r="S12" s="6">
        <v>283</v>
      </c>
      <c r="T12" s="6">
        <v>358</v>
      </c>
      <c r="U12" s="6"/>
      <c r="V12" s="6"/>
      <c r="W12" s="6">
        <v>641</v>
      </c>
      <c r="Y12" s="3" t="s">
        <v>95</v>
      </c>
      <c r="Z12">
        <v>69</v>
      </c>
      <c r="AA12">
        <v>7360</v>
      </c>
      <c r="AC12" t="str">
        <f t="shared" si="0"/>
        <v>Apr-14</v>
      </c>
      <c r="AD12">
        <f t="shared" si="1"/>
        <v>69</v>
      </c>
      <c r="AE12" s="11">
        <f t="shared" si="2"/>
        <v>7360</v>
      </c>
    </row>
    <row r="13" spans="1:31" x14ac:dyDescent="0.25">
      <c r="A13" s="7" t="s">
        <v>30</v>
      </c>
      <c r="B13" s="7" t="s">
        <v>12</v>
      </c>
      <c r="C13" s="7" t="s">
        <v>9</v>
      </c>
      <c r="E13" t="s">
        <v>30</v>
      </c>
      <c r="F13" t="s">
        <v>38</v>
      </c>
      <c r="G13" t="s">
        <v>46</v>
      </c>
      <c r="H13" t="s">
        <v>47</v>
      </c>
      <c r="K13" s="13" t="s">
        <v>57</v>
      </c>
      <c r="L13" t="s">
        <v>111</v>
      </c>
      <c r="N13" s="7" t="s">
        <v>56</v>
      </c>
      <c r="O13" s="7" t="s">
        <v>67</v>
      </c>
      <c r="P13" s="8">
        <v>285</v>
      </c>
      <c r="R13" s="5" t="s">
        <v>66</v>
      </c>
      <c r="S13" s="6">
        <v>308</v>
      </c>
      <c r="T13" s="6">
        <v>401</v>
      </c>
      <c r="U13" s="6"/>
      <c r="V13" s="6"/>
      <c r="W13" s="6">
        <v>709</v>
      </c>
      <c r="Y13" s="3" t="s">
        <v>96</v>
      </c>
      <c r="Z13">
        <v>44</v>
      </c>
      <c r="AA13">
        <v>4177.0200000000004</v>
      </c>
      <c r="AC13" t="str">
        <f t="shared" si="0"/>
        <v>May-14</v>
      </c>
      <c r="AD13">
        <f t="shared" si="1"/>
        <v>44</v>
      </c>
      <c r="AE13" s="11">
        <f t="shared" si="2"/>
        <v>4177.0200000000004</v>
      </c>
    </row>
    <row r="14" spans="1:31" x14ac:dyDescent="0.25">
      <c r="A14" s="7" t="s">
        <v>31</v>
      </c>
      <c r="B14" s="8">
        <v>419</v>
      </c>
      <c r="C14" s="8">
        <v>23</v>
      </c>
      <c r="E14" t="s">
        <v>31</v>
      </c>
      <c r="F14" t="s">
        <v>39</v>
      </c>
      <c r="G14">
        <f t="shared" ref="G14:G19" si="3">VLOOKUP(E14,A$13:C$34,2,FALSE)/SUM(B$14:B$34)</f>
        <v>0.42323232323232324</v>
      </c>
      <c r="H14">
        <f t="shared" ref="H14:H19" si="4">VLOOKUP(E14,A$13:C$34,3,FALSE)/SUM(C$14:C$34)</f>
        <v>0.323943661971831</v>
      </c>
      <c r="K14" s="13" t="s">
        <v>58</v>
      </c>
      <c r="L14" t="s">
        <v>112</v>
      </c>
      <c r="N14" s="7" t="s">
        <v>56</v>
      </c>
      <c r="O14" s="7" t="s">
        <v>68</v>
      </c>
      <c r="P14" s="8">
        <v>308</v>
      </c>
      <c r="R14" s="5" t="s">
        <v>67</v>
      </c>
      <c r="S14" s="6">
        <v>285</v>
      </c>
      <c r="T14" s="6">
        <v>442</v>
      </c>
      <c r="U14" s="6"/>
      <c r="V14" s="6"/>
      <c r="W14" s="6">
        <v>727</v>
      </c>
      <c r="Y14" s="3" t="s">
        <v>97</v>
      </c>
      <c r="Z14">
        <f>E7</f>
        <v>55</v>
      </c>
      <c r="AA14">
        <f>C7</f>
        <v>4528.95</v>
      </c>
      <c r="AC14" t="str">
        <f t="shared" si="0"/>
        <v>Jun-14</v>
      </c>
      <c r="AD14">
        <f t="shared" si="1"/>
        <v>55</v>
      </c>
      <c r="AE14" s="11">
        <f t="shared" si="2"/>
        <v>4528.95</v>
      </c>
    </row>
    <row r="15" spans="1:31" x14ac:dyDescent="0.25">
      <c r="A15" s="7" t="s">
        <v>32</v>
      </c>
      <c r="B15" s="8">
        <v>226</v>
      </c>
      <c r="C15" s="8">
        <v>25</v>
      </c>
      <c r="E15" t="s">
        <v>33</v>
      </c>
      <c r="F15" t="s">
        <v>40</v>
      </c>
      <c r="G15">
        <f t="shared" si="3"/>
        <v>0.20303030303030303</v>
      </c>
      <c r="H15">
        <f t="shared" si="4"/>
        <v>0.16901408450704225</v>
      </c>
      <c r="K15" s="13" t="s">
        <v>59</v>
      </c>
      <c r="L15" t="s">
        <v>113</v>
      </c>
      <c r="N15" s="7" t="s">
        <v>69</v>
      </c>
      <c r="O15" s="7" t="s">
        <v>57</v>
      </c>
      <c r="P15" s="8">
        <v>306</v>
      </c>
      <c r="R15" s="5" t="s">
        <v>68</v>
      </c>
      <c r="S15" s="6">
        <v>308</v>
      </c>
      <c r="T15" s="6">
        <v>430</v>
      </c>
      <c r="U15" s="6"/>
      <c r="V15" s="6"/>
      <c r="W15" s="6">
        <v>738</v>
      </c>
      <c r="Y15" s="3" t="s">
        <v>98</v>
      </c>
      <c r="Z15">
        <f>E3</f>
        <v>71</v>
      </c>
      <c r="AA15">
        <f>C3</f>
        <v>7236.23</v>
      </c>
      <c r="AC15" t="str">
        <f t="shared" si="0"/>
        <v>Jul-14</v>
      </c>
      <c r="AD15">
        <f t="shared" si="1"/>
        <v>71</v>
      </c>
      <c r="AE15" s="11">
        <f t="shared" si="2"/>
        <v>7236.23</v>
      </c>
    </row>
    <row r="16" spans="1:31" x14ac:dyDescent="0.25">
      <c r="A16" s="7" t="s">
        <v>33</v>
      </c>
      <c r="B16" s="8">
        <v>201</v>
      </c>
      <c r="C16" s="8">
        <v>12</v>
      </c>
      <c r="E16" t="s">
        <v>32</v>
      </c>
      <c r="F16" t="s">
        <v>41</v>
      </c>
      <c r="G16">
        <f t="shared" si="3"/>
        <v>0.22828282828282828</v>
      </c>
      <c r="H16">
        <f t="shared" si="4"/>
        <v>0.352112676056338</v>
      </c>
      <c r="K16" s="13" t="s">
        <v>60</v>
      </c>
      <c r="L16" t="s">
        <v>114</v>
      </c>
      <c r="N16" s="7" t="s">
        <v>69</v>
      </c>
      <c r="O16" s="7" t="s">
        <v>58</v>
      </c>
      <c r="P16" s="8">
        <v>321</v>
      </c>
      <c r="R16" s="5" t="s">
        <v>157</v>
      </c>
      <c r="S16" s="6"/>
      <c r="T16" s="6"/>
      <c r="U16" s="6"/>
      <c r="V16" s="6"/>
      <c r="W16" s="6"/>
    </row>
    <row r="17" spans="1:23" x14ac:dyDescent="0.25">
      <c r="A17" s="7" t="s">
        <v>36</v>
      </c>
      <c r="B17" s="8">
        <v>42</v>
      </c>
      <c r="C17" s="8">
        <v>2</v>
      </c>
      <c r="E17" t="s">
        <v>34</v>
      </c>
      <c r="F17" t="s">
        <v>42</v>
      </c>
      <c r="G17">
        <f t="shared" si="3"/>
        <v>2.9292929292929294E-2</v>
      </c>
      <c r="H17">
        <f t="shared" si="4"/>
        <v>9.8591549295774641E-2</v>
      </c>
      <c r="K17" s="13" t="s">
        <v>61</v>
      </c>
      <c r="L17" t="s">
        <v>115</v>
      </c>
      <c r="N17" s="7" t="s">
        <v>69</v>
      </c>
      <c r="O17" s="7" t="s">
        <v>59</v>
      </c>
      <c r="P17" s="8">
        <v>338</v>
      </c>
      <c r="R17" s="5" t="s">
        <v>74</v>
      </c>
      <c r="S17" s="6">
        <v>2993</v>
      </c>
      <c r="T17" s="6">
        <v>4404</v>
      </c>
      <c r="U17" s="6">
        <v>3268</v>
      </c>
      <c r="V17" s="6"/>
      <c r="W17" s="6">
        <v>10665</v>
      </c>
    </row>
    <row r="18" spans="1:23" x14ac:dyDescent="0.25">
      <c r="A18" s="7" t="s">
        <v>37</v>
      </c>
      <c r="B18" s="8">
        <v>37</v>
      </c>
      <c r="C18" s="8">
        <v>1</v>
      </c>
      <c r="E18" t="s">
        <v>36</v>
      </c>
      <c r="F18" t="s">
        <v>44</v>
      </c>
      <c r="G18">
        <f t="shared" si="3"/>
        <v>4.2424242424242427E-2</v>
      </c>
      <c r="H18">
        <f t="shared" si="4"/>
        <v>2.8169014084507043E-2</v>
      </c>
      <c r="K18" s="13" t="s">
        <v>62</v>
      </c>
      <c r="L18" t="s">
        <v>116</v>
      </c>
      <c r="N18" s="7" t="s">
        <v>69</v>
      </c>
      <c r="O18" s="7" t="s">
        <v>60</v>
      </c>
      <c r="P18" s="8">
        <v>330</v>
      </c>
    </row>
    <row r="19" spans="1:23" x14ac:dyDescent="0.25">
      <c r="A19" s="7" t="s">
        <v>34</v>
      </c>
      <c r="B19" s="8">
        <v>29</v>
      </c>
      <c r="C19" s="8">
        <v>7</v>
      </c>
      <c r="E19" t="s">
        <v>37</v>
      </c>
      <c r="F19" t="s">
        <v>45</v>
      </c>
      <c r="G19">
        <f t="shared" si="3"/>
        <v>3.7373737373737372E-2</v>
      </c>
      <c r="H19">
        <f t="shared" si="4"/>
        <v>1.4084507042253521E-2</v>
      </c>
      <c r="K19" s="13" t="s">
        <v>63</v>
      </c>
      <c r="L19" t="s">
        <v>117</v>
      </c>
      <c r="N19" s="7" t="s">
        <v>69</v>
      </c>
      <c r="O19" s="7" t="s">
        <v>61</v>
      </c>
      <c r="P19" s="8">
        <v>338</v>
      </c>
    </row>
    <row r="20" spans="1:23" x14ac:dyDescent="0.25">
      <c r="A20" s="7" t="s">
        <v>77</v>
      </c>
      <c r="B20" s="8">
        <v>17</v>
      </c>
      <c r="C20" s="8">
        <v>1</v>
      </c>
      <c r="F20" t="s">
        <v>43</v>
      </c>
      <c r="G20">
        <f>1-SUM(G14:G19)</f>
        <v>3.6363636363636265E-2</v>
      </c>
      <c r="H20">
        <f>1-SUM(H14:H19)</f>
        <v>1.4084507042253613E-2</v>
      </c>
      <c r="K20" s="13" t="s">
        <v>64</v>
      </c>
      <c r="L20" t="s">
        <v>118</v>
      </c>
      <c r="N20" s="7" t="s">
        <v>69</v>
      </c>
      <c r="O20" s="7" t="s">
        <v>62</v>
      </c>
      <c r="P20" s="8">
        <v>383</v>
      </c>
    </row>
    <row r="21" spans="1:23" x14ac:dyDescent="0.25">
      <c r="A21" s="7" t="s">
        <v>78</v>
      </c>
      <c r="B21" s="8">
        <v>17</v>
      </c>
      <c r="C21" s="8">
        <v>0</v>
      </c>
      <c r="K21" s="13" t="s">
        <v>65</v>
      </c>
      <c r="L21" t="s">
        <v>119</v>
      </c>
      <c r="N21" s="7" t="s">
        <v>69</v>
      </c>
      <c r="O21" s="7" t="s">
        <v>63</v>
      </c>
      <c r="P21" s="8">
        <v>352</v>
      </c>
    </row>
    <row r="22" spans="1:23" x14ac:dyDescent="0.25">
      <c r="A22" s="7" t="s">
        <v>79</v>
      </c>
      <c r="B22" s="8">
        <v>2</v>
      </c>
      <c r="C22" s="8">
        <v>0</v>
      </c>
      <c r="K22" s="13" t="s">
        <v>66</v>
      </c>
      <c r="L22" t="s">
        <v>120</v>
      </c>
      <c r="N22" s="7" t="s">
        <v>69</v>
      </c>
      <c r="O22" s="7" t="s">
        <v>64</v>
      </c>
      <c r="P22" s="8">
        <v>405</v>
      </c>
    </row>
    <row r="23" spans="1:23" x14ac:dyDescent="0.25">
      <c r="A23" s="8"/>
      <c r="B23" s="8"/>
      <c r="C23" s="8"/>
      <c r="K23" s="13" t="s">
        <v>67</v>
      </c>
      <c r="L23" t="s">
        <v>121</v>
      </c>
      <c r="N23" s="7" t="s">
        <v>69</v>
      </c>
      <c r="O23" s="7" t="s">
        <v>65</v>
      </c>
      <c r="P23" s="8">
        <v>358</v>
      </c>
    </row>
    <row r="24" spans="1:23" x14ac:dyDescent="0.25">
      <c r="K24" s="13" t="s">
        <v>68</v>
      </c>
      <c r="L24" t="s">
        <v>122</v>
      </c>
      <c r="N24" s="7" t="s">
        <v>69</v>
      </c>
      <c r="O24" s="7" t="s">
        <v>66</v>
      </c>
      <c r="P24" s="8">
        <v>401</v>
      </c>
    </row>
    <row r="25" spans="1:23" x14ac:dyDescent="0.25">
      <c r="N25" s="7" t="s">
        <v>69</v>
      </c>
      <c r="O25" s="7" t="s">
        <v>67</v>
      </c>
      <c r="P25" s="8">
        <v>442</v>
      </c>
    </row>
    <row r="26" spans="1:23" x14ac:dyDescent="0.25">
      <c r="N26" s="7" t="s">
        <v>69</v>
      </c>
      <c r="O26" s="7" t="s">
        <v>68</v>
      </c>
      <c r="P26" s="8">
        <v>430</v>
      </c>
    </row>
    <row r="27" spans="1:23" x14ac:dyDescent="0.25">
      <c r="A27" s="3"/>
      <c r="B27" s="3"/>
      <c r="N27" s="7" t="s">
        <v>70</v>
      </c>
      <c r="O27" s="7" t="s">
        <v>57</v>
      </c>
      <c r="P27" s="8">
        <v>424</v>
      </c>
    </row>
    <row r="28" spans="1:23" x14ac:dyDescent="0.25">
      <c r="A28" s="3"/>
      <c r="B28" s="6"/>
      <c r="N28" s="7" t="s">
        <v>70</v>
      </c>
      <c r="O28" s="7" t="s">
        <v>58</v>
      </c>
      <c r="P28" s="8">
        <v>464</v>
      </c>
    </row>
    <row r="29" spans="1:23" x14ac:dyDescent="0.25">
      <c r="A29" s="3"/>
      <c r="B29" s="6"/>
      <c r="N29" s="7" t="s">
        <v>70</v>
      </c>
      <c r="O29" s="7" t="s">
        <v>59</v>
      </c>
      <c r="P29" s="8">
        <v>445</v>
      </c>
    </row>
    <row r="30" spans="1:23" x14ac:dyDescent="0.25">
      <c r="A30" s="3"/>
      <c r="B30" s="6"/>
      <c r="N30" s="7" t="s">
        <v>70</v>
      </c>
      <c r="O30" s="7" t="s">
        <v>60</v>
      </c>
      <c r="P30" s="8">
        <v>494</v>
      </c>
    </row>
    <row r="31" spans="1:23" x14ac:dyDescent="0.25">
      <c r="A31" s="3"/>
      <c r="B31" s="6"/>
      <c r="N31" s="7" t="s">
        <v>70</v>
      </c>
      <c r="O31" s="7" t="s">
        <v>61</v>
      </c>
      <c r="P31" s="8">
        <v>451</v>
      </c>
    </row>
    <row r="32" spans="1:23" x14ac:dyDescent="0.25">
      <c r="N32" s="7" t="s">
        <v>70</v>
      </c>
      <c r="O32" s="7" t="s">
        <v>62</v>
      </c>
      <c r="P32" s="8">
        <v>503</v>
      </c>
    </row>
    <row r="33" spans="14:16" x14ac:dyDescent="0.25">
      <c r="N33" s="7" t="s">
        <v>70</v>
      </c>
      <c r="O33" s="7" t="s">
        <v>63</v>
      </c>
      <c r="P33" s="8">
        <v>487</v>
      </c>
    </row>
    <row r="34" spans="14:16" x14ac:dyDescent="0.25">
      <c r="N34" s="3"/>
      <c r="O34" s="3"/>
    </row>
    <row r="35" spans="14:16" x14ac:dyDescent="0.25">
      <c r="N35" s="3"/>
      <c r="O35" s="3"/>
    </row>
    <row r="36" spans="14:16" x14ac:dyDescent="0.25">
      <c r="N36" s="3"/>
      <c r="O36" s="3"/>
    </row>
    <row r="37" spans="14:16" x14ac:dyDescent="0.25">
      <c r="N37" s="3"/>
      <c r="O37" s="3"/>
    </row>
    <row r="38" spans="14:16" x14ac:dyDescent="0.25">
      <c r="N38" s="3"/>
      <c r="O38" s="3"/>
    </row>
    <row r="39" spans="14:16" x14ac:dyDescent="0.25">
      <c r="N39" s="3"/>
      <c r="O39" s="3"/>
    </row>
    <row r="40" spans="14:16" x14ac:dyDescent="0.25">
      <c r="N40" s="3"/>
      <c r="O40" s="3"/>
    </row>
    <row r="41" spans="14:16" x14ac:dyDescent="0.25">
      <c r="N41" s="3"/>
      <c r="O41" s="3"/>
    </row>
    <row r="42" spans="14:16" x14ac:dyDescent="0.25">
      <c r="N42" s="3"/>
      <c r="O42" s="3"/>
    </row>
    <row r="43" spans="14:16" x14ac:dyDescent="0.25">
      <c r="N43" s="3"/>
      <c r="O43" s="3"/>
    </row>
    <row r="44" spans="14:16" x14ac:dyDescent="0.25">
      <c r="N44" s="3"/>
      <c r="O44" s="3"/>
    </row>
    <row r="45" spans="14:16" x14ac:dyDescent="0.25">
      <c r="N45" s="3"/>
      <c r="O45" s="3"/>
    </row>
    <row r="46" spans="14:16" x14ac:dyDescent="0.25">
      <c r="N46" s="3"/>
      <c r="O46" s="3"/>
    </row>
    <row r="47" spans="14:16" x14ac:dyDescent="0.25">
      <c r="N47" s="3"/>
      <c r="O47" s="3"/>
    </row>
    <row r="48" spans="14:16" x14ac:dyDescent="0.25">
      <c r="N48" s="3"/>
      <c r="O48" s="3"/>
    </row>
    <row r="49" spans="14:15" x14ac:dyDescent="0.25">
      <c r="N49" s="3"/>
      <c r="O49" s="3"/>
    </row>
    <row r="50" spans="14:15" x14ac:dyDescent="0.25">
      <c r="N50" s="3"/>
      <c r="O50" s="3"/>
    </row>
  </sheetData>
  <pageMargins left="0.7" right="0.7" top="0.75" bottom="0.75" header="0.3" footer="0.3"/>
  <pageSetup orientation="portrait" verticalDpi="0"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B3" sqref="B3"/>
    </sheetView>
  </sheetViews>
  <sheetFormatPr defaultRowHeight="15" x14ac:dyDescent="0.25"/>
  <sheetData>
    <row r="1" spans="1:7" x14ac:dyDescent="0.25">
      <c r="A1" t="s">
        <v>21</v>
      </c>
      <c r="B1" t="s">
        <v>20</v>
      </c>
      <c r="C1" t="s">
        <v>102</v>
      </c>
      <c r="D1" t="s">
        <v>103</v>
      </c>
      <c r="E1" t="s">
        <v>132</v>
      </c>
      <c r="F1" t="s">
        <v>106</v>
      </c>
      <c r="G1" t="s">
        <v>104</v>
      </c>
    </row>
    <row r="2" spans="1:7" x14ac:dyDescent="0.25">
      <c r="A2" t="s">
        <v>0</v>
      </c>
      <c r="B2" t="s">
        <v>0</v>
      </c>
      <c r="C2" t="s">
        <v>0</v>
      </c>
      <c r="D2" t="s">
        <v>0</v>
      </c>
      <c r="E2" t="s">
        <v>0</v>
      </c>
      <c r="F2" t="s">
        <v>0</v>
      </c>
      <c r="G2" t="s">
        <v>0</v>
      </c>
    </row>
    <row r="3" spans="1:7" x14ac:dyDescent="0.25">
      <c r="A3" t="s">
        <v>1</v>
      </c>
      <c r="B3" t="s">
        <v>1</v>
      </c>
      <c r="C3" t="s">
        <v>1</v>
      </c>
      <c r="D3" t="s">
        <v>1</v>
      </c>
      <c r="E3" t="s">
        <v>1</v>
      </c>
      <c r="F3" t="s">
        <v>1</v>
      </c>
      <c r="G3" t="s">
        <v>1</v>
      </c>
    </row>
    <row r="4" spans="1:7" x14ac:dyDescent="0.25">
      <c r="A4" t="s">
        <v>49</v>
      </c>
      <c r="B4" t="s">
        <v>49</v>
      </c>
      <c r="C4" t="s">
        <v>49</v>
      </c>
      <c r="D4" t="s">
        <v>49</v>
      </c>
      <c r="E4" t="s">
        <v>49</v>
      </c>
      <c r="F4" t="s">
        <v>49</v>
      </c>
      <c r="G4" t="s">
        <v>49</v>
      </c>
    </row>
    <row r="5" spans="1:7" x14ac:dyDescent="0.25">
      <c r="A5" t="s">
        <v>50</v>
      </c>
      <c r="B5" t="s">
        <v>50</v>
      </c>
      <c r="C5" t="s">
        <v>50</v>
      </c>
      <c r="D5" t="s">
        <v>50</v>
      </c>
      <c r="E5" t="s">
        <v>50</v>
      </c>
      <c r="F5" t="s">
        <v>50</v>
      </c>
      <c r="G5" t="s">
        <v>50</v>
      </c>
    </row>
    <row r="6" spans="1:7" x14ac:dyDescent="0.25">
      <c r="A6" t="s">
        <v>51</v>
      </c>
      <c r="B6" t="s">
        <v>51</v>
      </c>
      <c r="C6" t="s">
        <v>51</v>
      </c>
      <c r="D6" t="s">
        <v>51</v>
      </c>
      <c r="E6" t="s">
        <v>51</v>
      </c>
      <c r="F6" t="s">
        <v>51</v>
      </c>
      <c r="G6" t="s">
        <v>51</v>
      </c>
    </row>
    <row r="7" spans="1:7" x14ac:dyDescent="0.25">
      <c r="A7" t="s">
        <v>2</v>
      </c>
      <c r="B7" t="s">
        <v>2</v>
      </c>
      <c r="C7" t="s">
        <v>2</v>
      </c>
      <c r="D7" t="s">
        <v>2</v>
      </c>
      <c r="E7" t="s">
        <v>2</v>
      </c>
      <c r="F7" t="s">
        <v>2</v>
      </c>
      <c r="G7" t="s">
        <v>2</v>
      </c>
    </row>
    <row r="8" spans="1:7" x14ac:dyDescent="0.25">
      <c r="A8" t="s">
        <v>52</v>
      </c>
      <c r="B8" t="s">
        <v>52</v>
      </c>
      <c r="C8" t="s">
        <v>17</v>
      </c>
      <c r="D8" t="s">
        <v>17</v>
      </c>
      <c r="E8" t="s">
        <v>81</v>
      </c>
      <c r="F8" t="s">
        <v>147</v>
      </c>
      <c r="G8" t="s">
        <v>151</v>
      </c>
    </row>
    <row r="9" spans="1:7" x14ac:dyDescent="0.25">
      <c r="A9" t="s">
        <v>16</v>
      </c>
      <c r="B9" t="s">
        <v>16</v>
      </c>
      <c r="C9" t="s">
        <v>3</v>
      </c>
      <c r="D9" t="s">
        <v>3</v>
      </c>
      <c r="E9" t="s">
        <v>82</v>
      </c>
      <c r="F9" t="s">
        <v>28</v>
      </c>
      <c r="G9" t="s">
        <v>152</v>
      </c>
    </row>
    <row r="10" spans="1:7" x14ac:dyDescent="0.25">
      <c r="A10" t="s">
        <v>3</v>
      </c>
      <c r="B10" t="s">
        <v>3</v>
      </c>
      <c r="C10" t="s">
        <v>4</v>
      </c>
      <c r="D10" t="s">
        <v>4</v>
      </c>
      <c r="E10" t="s">
        <v>83</v>
      </c>
      <c r="F10" t="s">
        <v>148</v>
      </c>
      <c r="G10" t="s">
        <v>52</v>
      </c>
    </row>
    <row r="11" spans="1:7" x14ac:dyDescent="0.25">
      <c r="A11" t="s">
        <v>4</v>
      </c>
      <c r="B11" t="s">
        <v>4</v>
      </c>
      <c r="C11" t="s">
        <v>5</v>
      </c>
      <c r="D11" t="s">
        <v>5</v>
      </c>
      <c r="E11" t="s">
        <v>4</v>
      </c>
      <c r="F11" t="s">
        <v>149</v>
      </c>
      <c r="G11" t="s">
        <v>153</v>
      </c>
    </row>
    <row r="12" spans="1:7" x14ac:dyDescent="0.25">
      <c r="A12" t="s">
        <v>5</v>
      </c>
      <c r="B12" t="s">
        <v>5</v>
      </c>
      <c r="C12" t="s">
        <v>26</v>
      </c>
      <c r="D12" t="s">
        <v>140</v>
      </c>
      <c r="E12" t="s">
        <v>5</v>
      </c>
      <c r="F12" t="s">
        <v>150</v>
      </c>
      <c r="G12" t="s">
        <v>53</v>
      </c>
    </row>
    <row r="13" spans="1:7" x14ac:dyDescent="0.25">
      <c r="A13" t="s">
        <v>26</v>
      </c>
      <c r="B13" t="s">
        <v>140</v>
      </c>
      <c r="C13" t="s">
        <v>142</v>
      </c>
      <c r="D13" t="s">
        <v>26</v>
      </c>
      <c r="E13" t="s">
        <v>84</v>
      </c>
      <c r="F13" t="s">
        <v>3</v>
      </c>
      <c r="G13" t="s">
        <v>154</v>
      </c>
    </row>
    <row r="14" spans="1:7" x14ac:dyDescent="0.25">
      <c r="A14" t="s">
        <v>142</v>
      </c>
      <c r="B14" t="s">
        <v>26</v>
      </c>
      <c r="C14" t="s">
        <v>6</v>
      </c>
      <c r="D14" t="s">
        <v>142</v>
      </c>
      <c r="E14" t="s">
        <v>26</v>
      </c>
      <c r="F14" t="s">
        <v>4</v>
      </c>
      <c r="G14" t="s">
        <v>155</v>
      </c>
    </row>
    <row r="15" spans="1:7" x14ac:dyDescent="0.25">
      <c r="A15" t="s">
        <v>6</v>
      </c>
      <c r="B15" t="s">
        <v>142</v>
      </c>
      <c r="C15" t="s">
        <v>144</v>
      </c>
      <c r="D15" t="s">
        <v>6</v>
      </c>
      <c r="E15" t="s">
        <v>142</v>
      </c>
      <c r="F15" t="s">
        <v>5</v>
      </c>
      <c r="G15" t="s">
        <v>156</v>
      </c>
    </row>
    <row r="16" spans="1:7" x14ac:dyDescent="0.25">
      <c r="A16" t="s">
        <v>35</v>
      </c>
      <c r="B16" t="s">
        <v>6</v>
      </c>
      <c r="C16" t="s">
        <v>7</v>
      </c>
      <c r="D16" t="s">
        <v>141</v>
      </c>
      <c r="E16" t="s">
        <v>6</v>
      </c>
      <c r="F16" t="s">
        <v>29</v>
      </c>
      <c r="G16" t="s">
        <v>84</v>
      </c>
    </row>
    <row r="17" spans="1:7" x14ac:dyDescent="0.25">
      <c r="A17" t="s">
        <v>7</v>
      </c>
      <c r="B17" t="s">
        <v>105</v>
      </c>
      <c r="C17" t="s">
        <v>8</v>
      </c>
      <c r="D17" t="s">
        <v>7</v>
      </c>
      <c r="E17" t="s">
        <v>146</v>
      </c>
      <c r="F17" t="s">
        <v>26</v>
      </c>
      <c r="G17" t="s">
        <v>26</v>
      </c>
    </row>
    <row r="18" spans="1:7" x14ac:dyDescent="0.25">
      <c r="A18" t="s">
        <v>8</v>
      </c>
      <c r="B18" t="s">
        <v>7</v>
      </c>
      <c r="D18" t="s">
        <v>8</v>
      </c>
      <c r="E18" t="s">
        <v>7</v>
      </c>
      <c r="F18" t="s">
        <v>142</v>
      </c>
      <c r="G18" t="s">
        <v>142</v>
      </c>
    </row>
    <row r="19" spans="1:7" x14ac:dyDescent="0.25">
      <c r="B19" t="s">
        <v>8</v>
      </c>
      <c r="E19" t="s">
        <v>8</v>
      </c>
      <c r="F19" t="s">
        <v>6</v>
      </c>
      <c r="G19" t="s">
        <v>6</v>
      </c>
    </row>
    <row r="20" spans="1:7" x14ac:dyDescent="0.25">
      <c r="F20" t="s">
        <v>143</v>
      </c>
      <c r="G20" t="s">
        <v>145</v>
      </c>
    </row>
    <row r="21" spans="1:7" x14ac:dyDescent="0.25">
      <c r="F21" t="s">
        <v>7</v>
      </c>
      <c r="G21" t="s">
        <v>7</v>
      </c>
    </row>
    <row r="22" spans="1:7" x14ac:dyDescent="0.25">
      <c r="F22" t="s">
        <v>8</v>
      </c>
      <c r="G22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Report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Mike</cp:lastModifiedBy>
  <dcterms:created xsi:type="dcterms:W3CDTF">2014-08-05T15:05:00Z</dcterms:created>
  <dcterms:modified xsi:type="dcterms:W3CDTF">2016-01-06T20:16:08Z</dcterms:modified>
</cp:coreProperties>
</file>