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0835" windowHeight="9750"/>
  </bookViews>
  <sheets>
    <sheet name="Analytic Charts" sheetId="1" r:id="rId1"/>
    <sheet name="ᴁ Analytics Edge Macros" sheetId="2" state="veryHidden" r:id="rId2"/>
    <sheet name="Data" sheetId="3" r:id="rId3"/>
  </sheets>
  <definedNames>
    <definedName name="chtRng1">Data!$B$38:$I$48</definedName>
    <definedName name="chtRng2">Data!$B$53:$I$63</definedName>
    <definedName name="chtRng3">Data!$B$68:$J$78</definedName>
    <definedName name="chtRng4">Data!$B$82:$J$92</definedName>
    <definedName name="chtSel">CHOOSE(Data!$K$18,chtRng1,chtRng2,chtRng3,chtRng4)</definedName>
  </definedNames>
  <calcPr calcId="145621"/>
</workbook>
</file>

<file path=xl/calcChain.xml><?xml version="1.0" encoding="utf-8"?>
<calcChain xmlns="http://schemas.openxmlformats.org/spreadsheetml/2006/main">
  <c r="D18" i="3" l="1"/>
  <c r="D38" i="3" s="1"/>
  <c r="D68" i="3" s="1"/>
  <c r="D82" i="3" s="1"/>
  <c r="E20" i="3"/>
  <c r="F20" i="3"/>
  <c r="G20" i="3"/>
  <c r="G40" i="3" s="1"/>
  <c r="H20" i="3"/>
  <c r="H40" i="3" s="1"/>
  <c r="I20" i="3"/>
  <c r="E21" i="3"/>
  <c r="F21" i="3"/>
  <c r="F41" i="3" s="1"/>
  <c r="G21" i="3"/>
  <c r="G41" i="3" s="1"/>
  <c r="H21" i="3"/>
  <c r="I21" i="3"/>
  <c r="I41" i="3" s="1"/>
  <c r="E22" i="3"/>
  <c r="E42" i="3" s="1"/>
  <c r="F22" i="3"/>
  <c r="F42" i="3" s="1"/>
  <c r="G22" i="3"/>
  <c r="H22" i="3"/>
  <c r="H42" i="3" s="1"/>
  <c r="I22" i="3"/>
  <c r="I42" i="3" s="1"/>
  <c r="E23" i="3"/>
  <c r="E43" i="3" s="1"/>
  <c r="F23" i="3"/>
  <c r="G23" i="3"/>
  <c r="G43" i="3" s="1"/>
  <c r="H23" i="3"/>
  <c r="H43" i="3" s="1"/>
  <c r="I23" i="3"/>
  <c r="I43" i="3" s="1"/>
  <c r="E24" i="3"/>
  <c r="F24" i="3"/>
  <c r="F44" i="3" s="1"/>
  <c r="G24" i="3"/>
  <c r="G44" i="3" s="1"/>
  <c r="H24" i="3"/>
  <c r="H44" i="3" s="1"/>
  <c r="I24" i="3"/>
  <c r="E25" i="3"/>
  <c r="E45" i="3" s="1"/>
  <c r="F25" i="3"/>
  <c r="F45" i="3" s="1"/>
  <c r="G25" i="3"/>
  <c r="H25" i="3"/>
  <c r="I25" i="3"/>
  <c r="I45" i="3" s="1"/>
  <c r="E26" i="3"/>
  <c r="E46" i="3" s="1"/>
  <c r="F26" i="3"/>
  <c r="F46" i="3" s="1"/>
  <c r="G26" i="3"/>
  <c r="H26" i="3"/>
  <c r="H46" i="3" s="1"/>
  <c r="I26" i="3"/>
  <c r="I46" i="3" s="1"/>
  <c r="E27" i="3"/>
  <c r="E47" i="3" s="1"/>
  <c r="F27" i="3"/>
  <c r="G27" i="3"/>
  <c r="G47" i="3" s="1"/>
  <c r="H27" i="3"/>
  <c r="H47" i="3" s="1"/>
  <c r="I27" i="3"/>
  <c r="I47" i="3" s="1"/>
  <c r="I19" i="3"/>
  <c r="I39" i="3" s="1"/>
  <c r="H19" i="3"/>
  <c r="H39" i="3" s="1"/>
  <c r="G19" i="3"/>
  <c r="G39" i="3" s="1"/>
  <c r="F19" i="3"/>
  <c r="F39" i="3" s="1"/>
  <c r="E19" i="3"/>
  <c r="E39" i="3" s="1"/>
  <c r="E38" i="3"/>
  <c r="G38" i="3"/>
  <c r="D19" i="3"/>
  <c r="D39" i="3" s="1"/>
  <c r="D54" i="3" s="1"/>
  <c r="D20" i="3"/>
  <c r="D21" i="3"/>
  <c r="D41" i="3" s="1"/>
  <c r="D71" i="3" s="1"/>
  <c r="D85" i="3" s="1"/>
  <c r="E41" i="3"/>
  <c r="D22" i="3"/>
  <c r="D42" i="3" s="1"/>
  <c r="D72" i="3" s="1"/>
  <c r="D86" i="3" s="1"/>
  <c r="G42" i="3"/>
  <c r="D23" i="3"/>
  <c r="D43" i="3" s="1"/>
  <c r="D58" i="3" s="1"/>
  <c r="F43" i="3"/>
  <c r="D24" i="3"/>
  <c r="D44" i="3" s="1"/>
  <c r="D74" i="3" s="1"/>
  <c r="D88" i="3" s="1"/>
  <c r="E44" i="3"/>
  <c r="I44" i="3"/>
  <c r="D25" i="3"/>
  <c r="D45" i="3" s="1"/>
  <c r="D75" i="3" s="1"/>
  <c r="D89" i="3" s="1"/>
  <c r="G45" i="3"/>
  <c r="D26" i="3"/>
  <c r="D46" i="3" s="1"/>
  <c r="D76" i="3" s="1"/>
  <c r="D90" i="3" s="1"/>
  <c r="G46" i="3"/>
  <c r="D27" i="3"/>
  <c r="D47" i="3" s="1"/>
  <c r="D62" i="3" s="1"/>
  <c r="F47" i="3"/>
  <c r="C19" i="3"/>
  <c r="B39" i="3" s="1"/>
  <c r="B69" i="3" s="1"/>
  <c r="B83" i="3" s="1"/>
  <c r="C20" i="3"/>
  <c r="B40" i="3" s="1"/>
  <c r="C55" i="3" s="1"/>
  <c r="C21" i="3"/>
  <c r="B41" i="3" s="1"/>
  <c r="B71" i="3" s="1"/>
  <c r="B85" i="3" s="1"/>
  <c r="C22" i="3"/>
  <c r="B42" i="3" s="1"/>
  <c r="C57" i="3" s="1"/>
  <c r="C23" i="3"/>
  <c r="B43" i="3" s="1"/>
  <c r="B73" i="3" s="1"/>
  <c r="B87" i="3" s="1"/>
  <c r="C24" i="3"/>
  <c r="B44" i="3" s="1"/>
  <c r="C59" i="3" s="1"/>
  <c r="C25" i="3"/>
  <c r="B45" i="3" s="1"/>
  <c r="B75" i="3" s="1"/>
  <c r="B89" i="3" s="1"/>
  <c r="C26" i="3"/>
  <c r="B46" i="3" s="1"/>
  <c r="C61" i="3" s="1"/>
  <c r="C27" i="3"/>
  <c r="B47" i="3" s="1"/>
  <c r="B77" i="3" s="1"/>
  <c r="B91" i="3" s="1"/>
  <c r="C18" i="3"/>
  <c r="B38" i="3" s="1"/>
  <c r="B68" i="3" s="1"/>
  <c r="B82" i="3" s="1"/>
  <c r="C78" i="3"/>
  <c r="C92" i="3" s="1"/>
  <c r="C77" i="3"/>
  <c r="C91" i="3" s="1"/>
  <c r="C76" i="3"/>
  <c r="C90" i="3" s="1"/>
  <c r="C75" i="3"/>
  <c r="C89" i="3" s="1"/>
  <c r="C74" i="3"/>
  <c r="C88" i="3" s="1"/>
  <c r="C73" i="3"/>
  <c r="C87" i="3" s="1"/>
  <c r="C72" i="3"/>
  <c r="C86" i="3" s="1"/>
  <c r="C71" i="3"/>
  <c r="C85" i="3" s="1"/>
  <c r="C70" i="3"/>
  <c r="C84" i="3" s="1"/>
  <c r="C69" i="3"/>
  <c r="C83" i="3" s="1"/>
  <c r="C68" i="3"/>
  <c r="C82" i="3" s="1"/>
  <c r="B48" i="3"/>
  <c r="C63" i="3" s="1"/>
  <c r="H45" i="3"/>
  <c r="H41" i="3"/>
  <c r="I40" i="3"/>
  <c r="F40" i="3"/>
  <c r="E40" i="3"/>
  <c r="D40" i="3"/>
  <c r="D70" i="3" s="1"/>
  <c r="D84" i="3" s="1"/>
  <c r="I38" i="3"/>
  <c r="H38" i="3"/>
  <c r="F38" i="3"/>
  <c r="D28" i="3" l="1"/>
  <c r="C53" i="3"/>
  <c r="C56" i="3"/>
  <c r="D57" i="3"/>
  <c r="C60" i="3"/>
  <c r="D61" i="3"/>
  <c r="B70" i="3"/>
  <c r="B84" i="3" s="1"/>
  <c r="B74" i="3"/>
  <c r="B88" i="3" s="1"/>
  <c r="B78" i="3"/>
  <c r="B92" i="3" s="1"/>
  <c r="D53" i="3"/>
  <c r="D56" i="3"/>
  <c r="D60" i="3"/>
  <c r="D69" i="3"/>
  <c r="D73" i="3"/>
  <c r="D87" i="3" s="1"/>
  <c r="D77" i="3"/>
  <c r="D91" i="3" s="1"/>
  <c r="C54" i="3"/>
  <c r="D55" i="3"/>
  <c r="C58" i="3"/>
  <c r="D59" i="3"/>
  <c r="C62" i="3"/>
  <c r="B72" i="3"/>
  <c r="B86" i="3" s="1"/>
  <c r="B76" i="3"/>
  <c r="B90" i="3" s="1"/>
  <c r="D48" i="3" l="1"/>
  <c r="D78" i="3" s="1"/>
  <c r="D92" i="3" s="1"/>
  <c r="I28" i="3"/>
  <c r="I48" i="3" s="1"/>
  <c r="E28" i="3"/>
  <c r="E48" i="3" s="1"/>
  <c r="G28" i="3"/>
  <c r="G48" i="3" s="1"/>
  <c r="H28" i="3"/>
  <c r="H48" i="3" s="1"/>
  <c r="F28" i="3"/>
  <c r="F48" i="3" s="1"/>
  <c r="E80" i="3"/>
  <c r="D83" i="3"/>
  <c r="L85" i="3" l="1"/>
  <c r="L89" i="3"/>
  <c r="L86" i="3"/>
  <c r="L84" i="3"/>
  <c r="L88" i="3"/>
  <c r="L90" i="3"/>
  <c r="L91" i="3"/>
  <c r="L92" i="3"/>
  <c r="L83" i="3"/>
  <c r="D63" i="3"/>
  <c r="L87" i="3"/>
  <c r="E82" i="3"/>
  <c r="M92" i="3" l="1"/>
  <c r="J92" i="3"/>
  <c r="J84" i="3"/>
  <c r="M84" i="3"/>
  <c r="M86" i="3"/>
  <c r="J86" i="3"/>
  <c r="M87" i="3"/>
  <c r="J87" i="3"/>
  <c r="M91" i="3"/>
  <c r="J91" i="3"/>
  <c r="E61" i="3"/>
  <c r="J76" i="3" s="1"/>
  <c r="E62" i="3"/>
  <c r="J77" i="3" s="1"/>
  <c r="E59" i="3"/>
  <c r="J74" i="3" s="1"/>
  <c r="E63" i="3"/>
  <c r="J78" i="3" s="1"/>
  <c r="E54" i="3"/>
  <c r="J69" i="3" s="1"/>
  <c r="E57" i="3"/>
  <c r="J72" i="3" s="1"/>
  <c r="E58" i="3"/>
  <c r="J73" i="3" s="1"/>
  <c r="E55" i="3"/>
  <c r="J70" i="3" s="1"/>
  <c r="E60" i="3"/>
  <c r="J75" i="3" s="1"/>
  <c r="E56" i="3"/>
  <c r="J71" i="3" s="1"/>
  <c r="J90" i="3"/>
  <c r="M90" i="3"/>
  <c r="J89" i="3"/>
  <c r="M89" i="3"/>
  <c r="J83" i="3"/>
  <c r="M83" i="3"/>
  <c r="J88" i="3"/>
  <c r="N88" i="3"/>
  <c r="M88" i="3"/>
  <c r="M85" i="3"/>
  <c r="J85" i="3"/>
  <c r="N83" i="3" l="1"/>
  <c r="N92" i="3"/>
  <c r="L70" i="3"/>
  <c r="E70" i="3" s="1"/>
  <c r="E83" i="3"/>
  <c r="G83" i="3"/>
  <c r="E92" i="3"/>
  <c r="G92" i="3"/>
  <c r="E88" i="3"/>
  <c r="G88" i="3"/>
  <c r="N90" i="3"/>
  <c r="L75" i="3"/>
  <c r="E75" i="3" s="1"/>
  <c r="L69" i="3"/>
  <c r="E69" i="3" s="1"/>
  <c r="L76" i="3"/>
  <c r="E76" i="3" s="1"/>
  <c r="N87" i="3"/>
  <c r="L78" i="3"/>
  <c r="E78" i="3" s="1"/>
  <c r="N91" i="3"/>
  <c r="N85" i="3"/>
  <c r="N89" i="3"/>
  <c r="L73" i="3"/>
  <c r="E73" i="3" s="1"/>
  <c r="L74" i="3"/>
  <c r="E74" i="3" s="1"/>
  <c r="L71" i="3"/>
  <c r="E71" i="3" s="1"/>
  <c r="L72" i="3"/>
  <c r="E72" i="3" s="1"/>
  <c r="L77" i="3"/>
  <c r="E77" i="3" s="1"/>
  <c r="N86" i="3"/>
  <c r="N84" i="3"/>
  <c r="E89" i="3" l="1"/>
  <c r="G89" i="3"/>
  <c r="G87" i="3"/>
  <c r="E87" i="3"/>
  <c r="G90" i="3"/>
  <c r="E90" i="3"/>
  <c r="E84" i="3"/>
  <c r="G84" i="3"/>
  <c r="E85" i="3"/>
  <c r="G85" i="3"/>
  <c r="G86" i="3"/>
  <c r="E86" i="3"/>
  <c r="G91" i="3"/>
  <c r="E91" i="3"/>
</calcChain>
</file>

<file path=xl/comments1.xml><?xml version="1.0" encoding="utf-8"?>
<comments xmlns="http://schemas.openxmlformats.org/spreadsheetml/2006/main">
  <authors>
    <author>Mike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AnalyticsEdgeMacro=Data!$C$3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>AnalyticsEdgeMacro=Data!$D$14</t>
        </r>
      </text>
    </comment>
  </commentList>
</comments>
</file>

<file path=xl/sharedStrings.xml><?xml version="1.0" encoding="utf-8"?>
<sst xmlns="http://schemas.openxmlformats.org/spreadsheetml/2006/main" count="85" uniqueCount="61">
  <si>
    <t>Bounce Rate</t>
  </si>
  <si>
    <t>google / organic</t>
  </si>
  <si>
    <t>(direct) / (none)</t>
  </si>
  <si>
    <t>Chart 1 - Table</t>
  </si>
  <si>
    <t>Chart 2 - Percentage</t>
  </si>
  <si>
    <t>Chart 3 - Performance</t>
  </si>
  <si>
    <t>Performance</t>
  </si>
  <si>
    <t>Chart 4 - Comparison</t>
  </si>
  <si>
    <t>Average</t>
  </si>
  <si>
    <t>Helper</t>
  </si>
  <si>
    <t>Raw Data</t>
  </si>
  <si>
    <t>%</t>
  </si>
  <si>
    <t>How do you want to visualize the data?</t>
  </si>
  <si>
    <t>FUNCTION »GA Reports</t>
  </si>
  <si>
    <t>set account=*</t>
  </si>
  <si>
    <t>set ga_account_id=*</t>
  </si>
  <si>
    <t>set ga_property_id=*</t>
  </si>
  <si>
    <t>set ga_view_id=*</t>
  </si>
  <si>
    <t>set ga_segment_id=*</t>
  </si>
  <si>
    <t>set dimensions=ga:sourceMedium</t>
  </si>
  <si>
    <t>set preset=LAST_30_DAYS</t>
  </si>
  <si>
    <t>set sortby=DESC Sessions</t>
  </si>
  <si>
    <t>set maxresults=9</t>
  </si>
  <si>
    <t>Call GoogleAnalyticsFree.CoreReports</t>
  </si>
  <si>
    <t>FUNCTION «WriteToWorksheet</t>
  </si>
  <si>
    <t>set preserveformat=true</t>
  </si>
  <si>
    <t>Call WriteToWorksheet</t>
  </si>
  <si>
    <t>Source / Medium</t>
  </si>
  <si>
    <t>Sessions</t>
  </si>
  <si>
    <t>twitter.com / social</t>
  </si>
  <si>
    <t>linkedin.com / referral</t>
  </si>
  <si>
    <t>reddit.com / referral</t>
  </si>
  <si>
    <t>ga_partner_gallery / referral</t>
  </si>
  <si>
    <t>facebook.com / referral</t>
  </si>
  <si>
    <t>linkedin.com / social</t>
  </si>
  <si>
    <t>Data!$C$3</t>
  </si>
  <si>
    <t>set worksheet=Data</t>
  </si>
  <si>
    <t>Data!$D$14</t>
  </si>
  <si>
    <t>other</t>
  </si>
  <si>
    <t>set metrics=ga:sessions,ga:pageviews,ga:sessionDuration,ga:newUsers,ga:bounces</t>
  </si>
  <si>
    <t>set topleftcell=C3</t>
  </si>
  <si>
    <t>Pageviews</t>
  </si>
  <si>
    <t>Session Duration*</t>
  </si>
  <si>
    <t>New Users</t>
  </si>
  <si>
    <t>Bounces</t>
  </si>
  <si>
    <t>set topleftcell=D14</t>
  </si>
  <si>
    <t>Pages/Session</t>
  </si>
  <si>
    <t>Session Duration</t>
  </si>
  <si>
    <t>%New Users</t>
  </si>
  <si>
    <t>Total</t>
  </si>
  <si>
    <t>Calculated values</t>
  </si>
  <si>
    <t xml:space="preserve">Reference: </t>
  </si>
  <si>
    <t>http://chandoo.org/wp/2011/03/16/analytical-charts-tutorial/</t>
  </si>
  <si>
    <t>The sections above are refreshed using the free Analytics Edge Basic Add-in with the free Google Analytics connector.</t>
  </si>
  <si>
    <t>link</t>
  </si>
  <si>
    <t>% Sessions</t>
  </si>
  <si>
    <t>and Google Analytics connector</t>
  </si>
  <si>
    <t>Google Analytics Analytical Charts</t>
  </si>
  <si>
    <t>Refresh with the Analytics Edge Basic or Core Add-in</t>
  </si>
  <si>
    <t xml:space="preserve">Based on original work from: </t>
  </si>
  <si>
    <t>pinterest.com /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</si>
</sst>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  <numFmt numFmtId="167" formatCode=";;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9"/>
      <color rgb="FF0070C0"/>
      <name val="Playbill"/>
      <family val="5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8"/>
      <color rgb="FF000000"/>
      <name val="Tahoma"/>
      <family val="2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6"/>
      <color rgb="FF008000"/>
      <name val="Calibri"/>
      <family val="2"/>
      <scheme val="minor"/>
    </font>
    <font>
      <i/>
      <sz val="11"/>
      <color rgb="FF008000"/>
      <name val="Calibri"/>
      <family val="2"/>
      <scheme val="minor"/>
    </font>
    <font>
      <sz val="9"/>
      <color rgb="FF008000"/>
      <name val="Playbill"/>
      <family val="5"/>
    </font>
    <font>
      <sz val="9"/>
      <color rgb="FFC00000"/>
      <name val="Playbill"/>
      <family val="5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0"/>
      </right>
      <top style="thin">
        <color theme="0" tint="-0.14999847407452621"/>
      </top>
      <bottom style="medium">
        <color theme="0"/>
      </bottom>
      <diagonal/>
    </border>
    <border>
      <left style="thin">
        <color theme="0" tint="-0.14999847407452621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 tint="-0.14999847407452621"/>
      </left>
      <right style="medium">
        <color theme="0"/>
      </right>
      <top style="medium">
        <color theme="0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164" fontId="2" fillId="2" borderId="1" xfId="1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 applyAlignment="1">
      <alignment horizontal="right"/>
    </xf>
    <xf numFmtId="165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9" fontId="0" fillId="0" borderId="1" xfId="2" applyFont="1" applyBorder="1" applyAlignment="1">
      <alignment horizontal="center"/>
    </xf>
    <xf numFmtId="164" fontId="0" fillId="3" borderId="1" xfId="1" applyNumberFormat="1" applyFont="1" applyFill="1" applyBorder="1" applyAlignment="1">
      <alignment horizontal="right"/>
    </xf>
    <xf numFmtId="165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9" fontId="0" fillId="3" borderId="1" xfId="2" applyFont="1" applyFill="1" applyBorder="1" applyAlignment="1">
      <alignment horizontal="center"/>
    </xf>
    <xf numFmtId="166" fontId="0" fillId="0" borderId="1" xfId="2" applyNumberFormat="1" applyFont="1" applyBorder="1" applyAlignment="1">
      <alignment horizontal="center"/>
    </xf>
    <xf numFmtId="166" fontId="0" fillId="3" borderId="1" xfId="2" applyNumberFormat="1" applyFont="1" applyFill="1" applyBorder="1" applyAlignment="1">
      <alignment horizontal="center"/>
    </xf>
    <xf numFmtId="0" fontId="2" fillId="2" borderId="3" xfId="0" applyFont="1" applyFill="1" applyBorder="1"/>
    <xf numFmtId="0" fontId="0" fillId="0" borderId="3" xfId="0" applyBorder="1"/>
    <xf numFmtId="0" fontId="0" fillId="3" borderId="3" xfId="0" applyFill="1" applyBorder="1"/>
    <xf numFmtId="0" fontId="0" fillId="3" borderId="2" xfId="0" applyFill="1" applyBorder="1"/>
    <xf numFmtId="167" fontId="0" fillId="0" borderId="4" xfId="0" applyNumberFormat="1" applyFont="1" applyBorder="1" applyAlignment="1">
      <alignment horizontal="center" vertical="center"/>
    </xf>
    <xf numFmtId="167" fontId="0" fillId="3" borderId="5" xfId="0" applyNumberFormat="1" applyFont="1" applyFill="1" applyBorder="1" applyAlignment="1">
      <alignment horizontal="center" vertical="center"/>
    </xf>
    <xf numFmtId="167" fontId="0" fillId="0" borderId="5" xfId="0" applyNumberFormat="1" applyFont="1" applyBorder="1" applyAlignment="1">
      <alignment horizontal="center" vertical="center"/>
    </xf>
    <xf numFmtId="167" fontId="0" fillId="3" borderId="6" xfId="0" applyNumberFormat="1" applyFont="1" applyFill="1" applyBorder="1" applyAlignment="1">
      <alignment horizontal="center" vertical="center"/>
    </xf>
    <xf numFmtId="0" fontId="0" fillId="0" borderId="7" xfId="0" applyBorder="1"/>
    <xf numFmtId="164" fontId="0" fillId="0" borderId="0" xfId="0" applyNumberFormat="1"/>
    <xf numFmtId="164" fontId="2" fillId="2" borderId="1" xfId="1" applyNumberFormat="1" applyFont="1" applyFill="1" applyBorder="1" applyAlignment="1">
      <alignment horizontal="center"/>
    </xf>
    <xf numFmtId="9" fontId="3" fillId="0" borderId="3" xfId="2" applyFont="1" applyBorder="1" applyAlignment="1">
      <alignment horizontal="center"/>
    </xf>
    <xf numFmtId="9" fontId="3" fillId="3" borderId="3" xfId="2" applyFont="1" applyFill="1" applyBorder="1" applyAlignment="1">
      <alignment horizontal="center"/>
    </xf>
    <xf numFmtId="0" fontId="2" fillId="2" borderId="1" xfId="0" applyFont="1" applyFill="1" applyBorder="1"/>
    <xf numFmtId="0" fontId="0" fillId="0" borderId="0" xfId="0" applyBorder="1"/>
    <xf numFmtId="49" fontId="0" fillId="0" borderId="0" xfId="0" applyNumberFormat="1"/>
    <xf numFmtId="49" fontId="0" fillId="0" borderId="0" xfId="0" quotePrefix="1" applyNumberFormat="1"/>
    <xf numFmtId="0" fontId="0" fillId="0" borderId="1" xfId="0" quotePrefix="1" applyNumberFormat="1" applyBorder="1"/>
    <xf numFmtId="166" fontId="0" fillId="0" borderId="1" xfId="2" quotePrefix="1" applyNumberFormat="1" applyFont="1" applyBorder="1"/>
    <xf numFmtId="2" fontId="0" fillId="0" borderId="1" xfId="0" quotePrefix="1" applyNumberFormat="1" applyBorder="1"/>
    <xf numFmtId="1" fontId="0" fillId="0" borderId="1" xfId="0" quotePrefix="1" applyNumberFormat="1" applyBorder="1"/>
    <xf numFmtId="2" fontId="0" fillId="0" borderId="1" xfId="0" applyNumberFormat="1" applyBorder="1"/>
    <xf numFmtId="166" fontId="0" fillId="0" borderId="1" xfId="2" applyNumberFormat="1" applyFont="1" applyBorder="1"/>
    <xf numFmtId="1" fontId="0" fillId="0" borderId="1" xfId="0" applyNumberFormat="1" applyBorder="1"/>
    <xf numFmtId="49" fontId="2" fillId="0" borderId="0" xfId="0" quotePrefix="1" applyNumberFormat="1" applyFont="1"/>
    <xf numFmtId="0" fontId="2" fillId="0" borderId="0" xfId="0" applyFont="1" applyBorder="1"/>
    <xf numFmtId="0" fontId="6" fillId="0" borderId="0" xfId="3" applyBorder="1"/>
    <xf numFmtId="0" fontId="6" fillId="0" borderId="0" xfId="3" applyAlignment="1">
      <alignment horizontal="center"/>
    </xf>
    <xf numFmtId="9" fontId="0" fillId="0" borderId="1" xfId="0" applyNumberFormat="1" applyBorder="1"/>
    <xf numFmtId="43" fontId="0" fillId="0" borderId="0" xfId="0" applyNumberFormat="1"/>
    <xf numFmtId="0" fontId="0" fillId="0" borderId="1" xfId="0" applyBorder="1"/>
    <xf numFmtId="0" fontId="0" fillId="3" borderId="1" xfId="0" applyFill="1" applyBorder="1"/>
    <xf numFmtId="0" fontId="2" fillId="2" borderId="1" xfId="0" applyFont="1" applyFill="1" applyBorder="1"/>
    <xf numFmtId="166" fontId="4" fillId="0" borderId="1" xfId="2" applyNumberFormat="1" applyFont="1" applyBorder="1" applyAlignment="1">
      <alignment horizontal="left" vertical="top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3" applyFont="1" applyAlignment="1">
      <alignment horizontal="center"/>
    </xf>
    <xf numFmtId="0" fontId="11" fillId="0" borderId="2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2" fillId="0" borderId="0" xfId="0" applyFont="1" applyBorder="1"/>
    <xf numFmtId="166" fontId="13" fillId="0" borderId="7" xfId="2" applyNumberFormat="1" applyFont="1" applyBorder="1" applyAlignment="1">
      <alignment vertical="top"/>
    </xf>
    <xf numFmtId="166" fontId="14" fillId="0" borderId="2" xfId="2" applyNumberFormat="1" applyFont="1" applyBorder="1" applyAlignment="1">
      <alignment horizontal="right"/>
    </xf>
    <xf numFmtId="166" fontId="14" fillId="0" borderId="7" xfId="2" applyNumberFormat="1" applyFont="1" applyBorder="1" applyAlignment="1">
      <alignment horizontal="righ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247713245653563"/>
          <c:y val="3.9210076906325581E-2"/>
          <c:w val="0.57504573508692891"/>
          <c:h val="0.92157984618734901"/>
        </c:manualLayout>
      </c:layout>
      <c:pieChart>
        <c:varyColors val="1"/>
        <c:ser>
          <c:idx val="0"/>
          <c:order val="0"/>
          <c:tx>
            <c:strRef>
              <c:f>Data!$E$53</c:f>
              <c:strCache>
                <c:ptCount val="1"/>
                <c:pt idx="0">
                  <c:v>% Sessions</c:v>
                </c:pt>
              </c:strCache>
            </c:strRef>
          </c:tx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Data!$C$54:$C$63</c:f>
              <c:strCache>
                <c:ptCount val="10"/>
                <c:pt idx="0">
                  <c:v>google / organic</c:v>
                </c:pt>
                <c:pt idx="1">
                  <c:v>(direct) / (none)</c:v>
                </c:pt>
                <c:pt idx="2">
                  <c:v>pinterest.com / social</c:v>
                </c:pt>
                <c:pt idx="3">
                  <c:v>twitter.com / social</c:v>
                </c:pt>
                <c:pt idx="4">
                  <c:v>linkedin.com / referral</c:v>
                </c:pt>
                <c:pt idx="5">
                  <c:v>reddit.com / referral</c:v>
                </c:pt>
                <c:pt idx="6">
                  <c:v>ga_partner_gallery / referral</c:v>
                </c:pt>
                <c:pt idx="7">
                  <c:v>facebook.com / referral</c:v>
                </c:pt>
                <c:pt idx="8">
                  <c:v>linkedin.com / social</c:v>
                </c:pt>
                <c:pt idx="9">
                  <c:v>other</c:v>
                </c:pt>
              </c:strCache>
            </c:strRef>
          </c:cat>
          <c:val>
            <c:numRef>
              <c:f>Data!$E$54:$E$63</c:f>
              <c:numCache>
                <c:formatCode>0.0%</c:formatCode>
                <c:ptCount val="10"/>
                <c:pt idx="0">
                  <c:v>0.41989126958746403</c:v>
                </c:pt>
                <c:pt idx="1">
                  <c:v>0.19875279820914615</c:v>
                </c:pt>
                <c:pt idx="2">
                  <c:v>4.3492165014390786E-2</c:v>
                </c:pt>
                <c:pt idx="3">
                  <c:v>3.4218100415733928E-2</c:v>
                </c:pt>
                <c:pt idx="4">
                  <c:v>2.8461784457946913E-2</c:v>
                </c:pt>
                <c:pt idx="5">
                  <c:v>2.3824752158618484E-2</c:v>
                </c:pt>
                <c:pt idx="6">
                  <c:v>1.9027822193795972E-2</c:v>
                </c:pt>
                <c:pt idx="7">
                  <c:v>1.5989766549408379E-2</c:v>
                </c:pt>
                <c:pt idx="8">
                  <c:v>1.5829868883914296E-2</c:v>
                </c:pt>
                <c:pt idx="9">
                  <c:v>0.20051167252958108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trlProps/ctrlProp1.xml><?xml version="1.0" encoding="utf-8"?>
<formControlPr xmlns="http://schemas.microsoft.com/office/spreadsheetml/2009/9/main" objectType="Radio" firstButton="1" fmlaLink="Data!$K$18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895350</xdr:colOff>
          <xdr:row>5</xdr:row>
          <xdr:rowOff>66675</xdr:rowOff>
        </xdr:from>
        <xdr:to>
          <xdr:col>6</xdr:col>
          <xdr:colOff>390525</xdr:colOff>
          <xdr:row>5</xdr:row>
          <xdr:rowOff>276225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5</xdr:row>
          <xdr:rowOff>66675</xdr:rowOff>
        </xdr:from>
        <xdr:to>
          <xdr:col>7</xdr:col>
          <xdr:colOff>381000</xdr:colOff>
          <xdr:row>5</xdr:row>
          <xdr:rowOff>285750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Percentage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5</xdr:row>
          <xdr:rowOff>66675</xdr:rowOff>
        </xdr:from>
        <xdr:to>
          <xdr:col>8</xdr:col>
          <xdr:colOff>447675</xdr:colOff>
          <xdr:row>5</xdr:row>
          <xdr:rowOff>285750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Performance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457200</xdr:colOff>
          <xdr:row>5</xdr:row>
          <xdr:rowOff>66675</xdr:rowOff>
        </xdr:from>
        <xdr:to>
          <xdr:col>9</xdr:col>
          <xdr:colOff>542925</xdr:colOff>
          <xdr:row>5</xdr:row>
          <xdr:rowOff>285750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Comparison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7</xdr:row>
          <xdr:rowOff>0</xdr:rowOff>
        </xdr:from>
        <xdr:to>
          <xdr:col>8</xdr:col>
          <xdr:colOff>762000</xdr:colOff>
          <xdr:row>18</xdr:row>
          <xdr:rowOff>85725</xdr:rowOff>
        </xdr:to>
        <xdr:pic>
          <xdr:nvPicPr>
            <xdr:cNvPr id="1032" name="Picture 8"/>
            <xdr:cNvPicPr>
              <a:picLocks noChangeAspect="1" noChangeArrowheads="1"/>
              <a:extLst>
                <a:ext uri="{84589F7E-364E-4C9E-8A38-B11213B215E9}">
                  <a14:cameraTool cellRange="chtSel" spid="_x0000_s104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52400" y="1533525"/>
              <a:ext cx="7505700" cy="2181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2</xdr:col>
      <xdr:colOff>0</xdr:colOff>
      <xdr:row>1</xdr:row>
      <xdr:rowOff>0</xdr:rowOff>
    </xdr:from>
    <xdr:to>
      <xdr:col>2</xdr:col>
      <xdr:colOff>1904762</xdr:colOff>
      <xdr:row>2</xdr:row>
      <xdr:rowOff>66637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90500"/>
          <a:ext cx="1904762" cy="304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52</xdr:row>
      <xdr:rowOff>0</xdr:rowOff>
    </xdr:from>
    <xdr:to>
      <xdr:col>9</xdr:col>
      <xdr:colOff>0</xdr:colOff>
      <xdr:row>63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://chandoo.org/wp/2011/03/16/analytical-charts-tutorial/" TargetMode="External"/><Relationship Id="rId1" Type="http://schemas.openxmlformats.org/officeDocument/2006/relationships/hyperlink" Target="http://www.analyticsedge.com/?utm_source=gaanalyticchart&amp;utm_campaign=gaanalyticchart1-0&amp;utm_medium=freewb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http://chandoo.org/wp/2011/03/16/analytical-charts-tutorial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35"/>
  <sheetViews>
    <sheetView showGridLines="0" tabSelected="1" zoomScaleNormal="100" workbookViewId="0">
      <selection activeCell="G4" sqref="G4"/>
    </sheetView>
  </sheetViews>
  <sheetFormatPr defaultRowHeight="15" x14ac:dyDescent="0.25"/>
  <cols>
    <col min="1" max="2" width="2.42578125" customWidth="1"/>
    <col min="3" max="3" width="33.85546875" bestFit="1" customWidth="1"/>
    <col min="4" max="4" width="11.5703125" bestFit="1" customWidth="1"/>
    <col min="5" max="5" width="13" customWidth="1"/>
    <col min="6" max="6" width="15.7109375" customWidth="1"/>
    <col min="7" max="7" width="12.42578125" bestFit="1" customWidth="1"/>
    <col min="8" max="8" width="12" bestFit="1" customWidth="1"/>
    <col min="9" max="9" width="11.5703125" bestFit="1" customWidth="1"/>
  </cols>
  <sheetData>
    <row r="2" spans="2:10" ht="18.75" x14ac:dyDescent="0.3">
      <c r="J2" s="53" t="s">
        <v>57</v>
      </c>
    </row>
    <row r="3" spans="2:10" x14ac:dyDescent="0.25">
      <c r="J3" s="54" t="s">
        <v>58</v>
      </c>
    </row>
    <row r="4" spans="2:10" x14ac:dyDescent="0.25">
      <c r="G4" s="55" t="s">
        <v>54</v>
      </c>
      <c r="J4" s="54" t="s">
        <v>56</v>
      </c>
    </row>
    <row r="6" spans="2:10" ht="27" customHeight="1" x14ac:dyDescent="0.25">
      <c r="B6" s="56" t="s">
        <v>12</v>
      </c>
      <c r="C6" s="57"/>
      <c r="D6" s="57"/>
      <c r="E6" s="57"/>
      <c r="F6" s="24"/>
      <c r="G6" s="24"/>
      <c r="H6" s="24"/>
      <c r="I6" s="24"/>
      <c r="J6" s="17"/>
    </row>
    <row r="7" spans="2:10" x14ac:dyDescent="0.25">
      <c r="J7" s="30"/>
    </row>
    <row r="8" spans="2:10" x14ac:dyDescent="0.25">
      <c r="J8" s="30"/>
    </row>
    <row r="9" spans="2:10" x14ac:dyDescent="0.25">
      <c r="J9" s="30"/>
    </row>
    <row r="10" spans="2:10" x14ac:dyDescent="0.25">
      <c r="J10" s="30"/>
    </row>
    <row r="11" spans="2:10" x14ac:dyDescent="0.25">
      <c r="J11" s="30"/>
    </row>
    <row r="12" spans="2:10" x14ac:dyDescent="0.25">
      <c r="J12" s="30"/>
    </row>
    <row r="13" spans="2:10" x14ac:dyDescent="0.25">
      <c r="J13" s="30"/>
    </row>
    <row r="14" spans="2:10" x14ac:dyDescent="0.25">
      <c r="J14" s="30"/>
    </row>
    <row r="15" spans="2:10" x14ac:dyDescent="0.25">
      <c r="J15" s="30"/>
    </row>
    <row r="16" spans="2:10" x14ac:dyDescent="0.25">
      <c r="J16" s="30"/>
    </row>
    <row r="17" spans="3:10" x14ac:dyDescent="0.25">
      <c r="J17" s="30"/>
    </row>
    <row r="18" spans="3:10" x14ac:dyDescent="0.25">
      <c r="J18" s="30"/>
    </row>
    <row r="19" spans="3:10" x14ac:dyDescent="0.25">
      <c r="J19" s="30"/>
    </row>
    <row r="20" spans="3:10" x14ac:dyDescent="0.25">
      <c r="J20" s="30"/>
    </row>
    <row r="21" spans="3:10" x14ac:dyDescent="0.25">
      <c r="C21" s="30" t="s">
        <v>59</v>
      </c>
      <c r="D21" s="42" t="s">
        <v>52</v>
      </c>
      <c r="J21" s="30"/>
    </row>
    <row r="22" spans="3:10" x14ac:dyDescent="0.25">
      <c r="J22" s="30"/>
    </row>
    <row r="23" spans="3:10" x14ac:dyDescent="0.25">
      <c r="J23" s="30"/>
    </row>
    <row r="24" spans="3:10" x14ac:dyDescent="0.25">
      <c r="J24" s="30"/>
    </row>
    <row r="25" spans="3:10" x14ac:dyDescent="0.25">
      <c r="J25" s="30"/>
    </row>
    <row r="26" spans="3:10" x14ac:dyDescent="0.25">
      <c r="J26" s="30"/>
    </row>
    <row r="27" spans="3:10" x14ac:dyDescent="0.25">
      <c r="J27" s="30"/>
    </row>
    <row r="28" spans="3:10" x14ac:dyDescent="0.25">
      <c r="J28" s="30"/>
    </row>
    <row r="29" spans="3:10" x14ac:dyDescent="0.25">
      <c r="J29" s="30"/>
    </row>
    <row r="30" spans="3:10" x14ac:dyDescent="0.25">
      <c r="J30" s="30"/>
    </row>
    <row r="31" spans="3:10" x14ac:dyDescent="0.25">
      <c r="J31" s="30"/>
    </row>
    <row r="32" spans="3:10" x14ac:dyDescent="0.25">
      <c r="J32" s="30"/>
    </row>
    <row r="33" spans="10:10" x14ac:dyDescent="0.25">
      <c r="J33" s="30"/>
    </row>
    <row r="34" spans="10:10" x14ac:dyDescent="0.25">
      <c r="J34" s="30"/>
    </row>
    <row r="35" spans="10:10" x14ac:dyDescent="0.25">
      <c r="J35" s="30"/>
    </row>
  </sheetData>
  <mergeCells count="1">
    <mergeCell ref="B6:E6"/>
  </mergeCells>
  <hyperlinks>
    <hyperlink ref="G4" r:id="rId1"/>
    <hyperlink ref="D21" r:id="rId2"/>
  </hyperlinks>
  <pageMargins left="0.7" right="0.7" top="0.75" bottom="0.75" header="0.3" footer="0.3"/>
  <pageSetup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6" name="Option Button 4">
              <controlPr defaultSize="0" autoFill="0" autoLine="0" autoPict="0">
                <anchor moveWithCells="1">
                  <from>
                    <xdr:col>5</xdr:col>
                    <xdr:colOff>895350</xdr:colOff>
                    <xdr:row>5</xdr:row>
                    <xdr:rowOff>66675</xdr:rowOff>
                  </from>
                  <to>
                    <xdr:col>6</xdr:col>
                    <xdr:colOff>390525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Option Button 5">
              <controlPr defaultSize="0" autoFill="0" autoLine="0" autoPict="0">
                <anchor moveWithCells="1">
                  <from>
                    <xdr:col>6</xdr:col>
                    <xdr:colOff>352425</xdr:colOff>
                    <xdr:row>5</xdr:row>
                    <xdr:rowOff>66675</xdr:rowOff>
                  </from>
                  <to>
                    <xdr:col>7</xdr:col>
                    <xdr:colOff>381000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Option Button 6">
              <controlPr defaultSize="0" autoFill="0" autoLine="0" autoPict="0">
                <anchor moveWithCells="1">
                  <from>
                    <xdr:col>7</xdr:col>
                    <xdr:colOff>390525</xdr:colOff>
                    <xdr:row>5</xdr:row>
                    <xdr:rowOff>66675</xdr:rowOff>
                  </from>
                  <to>
                    <xdr:col>8</xdr:col>
                    <xdr:colOff>447675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Option Button 7">
              <controlPr defaultSize="0" autoFill="0" autoLine="0" autoPict="0">
                <anchor moveWithCells="1">
                  <from>
                    <xdr:col>8</xdr:col>
                    <xdr:colOff>457200</xdr:colOff>
                    <xdr:row>5</xdr:row>
                    <xdr:rowOff>66675</xdr:rowOff>
                  </from>
                  <to>
                    <xdr:col>9</xdr:col>
                    <xdr:colOff>542925</xdr:colOff>
                    <xdr:row>5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/>
  </sheetViews>
  <sheetFormatPr defaultRowHeight="15" x14ac:dyDescent="0.25"/>
  <sheetData>
    <row r="1" spans="1:2" x14ac:dyDescent="0.25">
      <c r="A1" t="s">
        <v>35</v>
      </c>
      <c r="B1" t="s">
        <v>37</v>
      </c>
    </row>
    <row r="2" spans="1:2" x14ac:dyDescent="0.25">
      <c r="A2" t="s">
        <v>13</v>
      </c>
      <c r="B2" t="s">
        <v>13</v>
      </c>
    </row>
    <row r="3" spans="1:2" x14ac:dyDescent="0.25">
      <c r="A3" t="s">
        <v>14</v>
      </c>
      <c r="B3" t="s">
        <v>14</v>
      </c>
    </row>
    <row r="4" spans="1:2" x14ac:dyDescent="0.25">
      <c r="A4" t="s">
        <v>15</v>
      </c>
      <c r="B4" t="s">
        <v>15</v>
      </c>
    </row>
    <row r="5" spans="1:2" x14ac:dyDescent="0.25">
      <c r="A5" t="s">
        <v>16</v>
      </c>
      <c r="B5" t="s">
        <v>16</v>
      </c>
    </row>
    <row r="6" spans="1:2" x14ac:dyDescent="0.25">
      <c r="A6" t="s">
        <v>17</v>
      </c>
      <c r="B6" t="s">
        <v>17</v>
      </c>
    </row>
    <row r="7" spans="1:2" x14ac:dyDescent="0.25">
      <c r="A7" t="s">
        <v>18</v>
      </c>
      <c r="B7" t="s">
        <v>18</v>
      </c>
    </row>
    <row r="8" spans="1:2" x14ac:dyDescent="0.25">
      <c r="A8" t="s">
        <v>19</v>
      </c>
      <c r="B8" t="s">
        <v>39</v>
      </c>
    </row>
    <row r="9" spans="1:2" x14ac:dyDescent="0.25">
      <c r="A9" t="s">
        <v>39</v>
      </c>
      <c r="B9" t="s">
        <v>20</v>
      </c>
    </row>
    <row r="10" spans="1:2" x14ac:dyDescent="0.25">
      <c r="A10" t="s">
        <v>20</v>
      </c>
      <c r="B10" t="s">
        <v>21</v>
      </c>
    </row>
    <row r="11" spans="1:2" x14ac:dyDescent="0.25">
      <c r="A11" t="s">
        <v>21</v>
      </c>
      <c r="B11" t="s">
        <v>22</v>
      </c>
    </row>
    <row r="12" spans="1:2" x14ac:dyDescent="0.25">
      <c r="A12" t="s">
        <v>22</v>
      </c>
      <c r="B12" t="s">
        <v>23</v>
      </c>
    </row>
    <row r="13" spans="1:2" x14ac:dyDescent="0.25">
      <c r="A13" t="s">
        <v>23</v>
      </c>
      <c r="B13" t="s">
        <v>24</v>
      </c>
    </row>
    <row r="14" spans="1:2" x14ac:dyDescent="0.25">
      <c r="A14" t="s">
        <v>24</v>
      </c>
      <c r="B14" t="s">
        <v>36</v>
      </c>
    </row>
    <row r="15" spans="1:2" x14ac:dyDescent="0.25">
      <c r="A15" t="s">
        <v>36</v>
      </c>
      <c r="B15" t="s">
        <v>45</v>
      </c>
    </row>
    <row r="16" spans="1:2" x14ac:dyDescent="0.25">
      <c r="A16" t="s">
        <v>40</v>
      </c>
      <c r="B16" t="s">
        <v>25</v>
      </c>
    </row>
    <row r="17" spans="1:2" x14ac:dyDescent="0.25">
      <c r="A17" t="s">
        <v>25</v>
      </c>
      <c r="B17" t="s">
        <v>26</v>
      </c>
    </row>
    <row r="18" spans="1:2" x14ac:dyDescent="0.25">
      <c r="A18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92"/>
  <sheetViews>
    <sheetView showGridLines="0" workbookViewId="0">
      <selection activeCell="C3" sqref="C3"/>
    </sheetView>
  </sheetViews>
  <sheetFormatPr defaultRowHeight="15" x14ac:dyDescent="0.25"/>
  <cols>
    <col min="1" max="2" width="2.42578125" customWidth="1"/>
    <col min="3" max="3" width="33.85546875" customWidth="1"/>
    <col min="4" max="4" width="11.5703125" customWidth="1"/>
    <col min="5" max="5" width="13" customWidth="1"/>
    <col min="6" max="6" width="15.7109375" customWidth="1"/>
    <col min="7" max="7" width="12.42578125" customWidth="1"/>
    <col min="8" max="8" width="12" customWidth="1"/>
    <col min="9" max="9" width="11.5703125" customWidth="1"/>
    <col min="10" max="10" width="9.140625" customWidth="1"/>
  </cols>
  <sheetData>
    <row r="1" spans="3:9" x14ac:dyDescent="0.25">
      <c r="C1" s="1" t="s">
        <v>10</v>
      </c>
    </row>
    <row r="3" spans="3:9" x14ac:dyDescent="0.25">
      <c r="C3" s="32" t="s">
        <v>27</v>
      </c>
      <c r="D3" s="32" t="s">
        <v>28</v>
      </c>
      <c r="E3" s="32" t="s">
        <v>41</v>
      </c>
      <c r="F3" s="32" t="s">
        <v>42</v>
      </c>
      <c r="G3" s="32" t="s">
        <v>43</v>
      </c>
      <c r="H3" s="32" t="s">
        <v>44</v>
      </c>
    </row>
    <row r="4" spans="3:9" x14ac:dyDescent="0.25">
      <c r="C4" s="31" t="s">
        <v>1</v>
      </c>
      <c r="D4">
        <v>2626</v>
      </c>
      <c r="E4">
        <v>5892</v>
      </c>
      <c r="F4">
        <v>262885</v>
      </c>
      <c r="G4">
        <v>2229</v>
      </c>
      <c r="H4">
        <v>1627</v>
      </c>
    </row>
    <row r="5" spans="3:9" x14ac:dyDescent="0.25">
      <c r="C5" s="31" t="s">
        <v>2</v>
      </c>
      <c r="D5">
        <v>1243</v>
      </c>
      <c r="E5">
        <v>2455</v>
      </c>
      <c r="F5">
        <v>120033</v>
      </c>
      <c r="G5">
        <v>1012</v>
      </c>
      <c r="H5">
        <v>818</v>
      </c>
    </row>
    <row r="6" spans="3:9" x14ac:dyDescent="0.25">
      <c r="C6" s="31" t="s">
        <v>60</v>
      </c>
      <c r="D6">
        <v>272</v>
      </c>
      <c r="E6">
        <v>456</v>
      </c>
      <c r="F6">
        <v>29050</v>
      </c>
      <c r="G6">
        <v>149</v>
      </c>
      <c r="H6">
        <v>205</v>
      </c>
    </row>
    <row r="7" spans="3:9" x14ac:dyDescent="0.25">
      <c r="C7" s="31" t="s">
        <v>29</v>
      </c>
      <c r="D7">
        <v>214</v>
      </c>
      <c r="E7">
        <v>455</v>
      </c>
      <c r="F7">
        <v>36191</v>
      </c>
      <c r="G7">
        <v>48</v>
      </c>
      <c r="H7">
        <v>129</v>
      </c>
    </row>
    <row r="8" spans="3:9" x14ac:dyDescent="0.25">
      <c r="C8" s="31" t="s">
        <v>30</v>
      </c>
      <c r="D8">
        <v>178</v>
      </c>
      <c r="E8">
        <v>298</v>
      </c>
      <c r="F8">
        <v>6232</v>
      </c>
      <c r="G8">
        <v>164</v>
      </c>
      <c r="H8">
        <v>134</v>
      </c>
    </row>
    <row r="9" spans="3:9" x14ac:dyDescent="0.25">
      <c r="C9" s="31" t="s">
        <v>31</v>
      </c>
      <c r="D9">
        <v>149</v>
      </c>
      <c r="E9">
        <v>253</v>
      </c>
      <c r="F9">
        <v>8463</v>
      </c>
      <c r="G9">
        <v>121</v>
      </c>
      <c r="H9">
        <v>92</v>
      </c>
    </row>
    <row r="10" spans="3:9" x14ac:dyDescent="0.25">
      <c r="C10" s="31" t="s">
        <v>32</v>
      </c>
      <c r="D10">
        <v>119</v>
      </c>
      <c r="E10">
        <v>268</v>
      </c>
      <c r="F10">
        <v>23087</v>
      </c>
      <c r="G10">
        <v>77</v>
      </c>
      <c r="H10">
        <v>65</v>
      </c>
    </row>
    <row r="11" spans="3:9" x14ac:dyDescent="0.25">
      <c r="C11" s="31" t="s">
        <v>33</v>
      </c>
      <c r="D11">
        <v>100</v>
      </c>
      <c r="E11">
        <v>219</v>
      </c>
      <c r="F11">
        <v>11737</v>
      </c>
      <c r="G11">
        <v>81</v>
      </c>
      <c r="H11">
        <v>65</v>
      </c>
    </row>
    <row r="12" spans="3:9" x14ac:dyDescent="0.25">
      <c r="C12" s="31" t="s">
        <v>34</v>
      </c>
      <c r="D12">
        <v>99</v>
      </c>
      <c r="E12">
        <v>218</v>
      </c>
      <c r="F12">
        <v>7708</v>
      </c>
      <c r="G12">
        <v>86</v>
      </c>
      <c r="H12">
        <v>55</v>
      </c>
    </row>
    <row r="14" spans="3:9" x14ac:dyDescent="0.25">
      <c r="C14" s="40" t="s">
        <v>49</v>
      </c>
      <c r="D14" s="32" t="s">
        <v>28</v>
      </c>
      <c r="E14" s="32" t="s">
        <v>41</v>
      </c>
      <c r="F14" s="32" t="s">
        <v>42</v>
      </c>
      <c r="G14" s="32" t="s">
        <v>43</v>
      </c>
      <c r="H14" s="32" t="s">
        <v>44</v>
      </c>
    </row>
    <row r="15" spans="3:9" x14ac:dyDescent="0.25">
      <c r="D15">
        <v>6254</v>
      </c>
      <c r="E15">
        <v>13940</v>
      </c>
      <c r="F15">
        <v>711372</v>
      </c>
      <c r="G15">
        <v>4660</v>
      </c>
      <c r="H15">
        <v>3847</v>
      </c>
    </row>
    <row r="16" spans="3:9" x14ac:dyDescent="0.25">
      <c r="C16" s="30"/>
      <c r="D16" s="30"/>
      <c r="E16" s="30"/>
      <c r="F16" s="30"/>
      <c r="G16" s="30"/>
      <c r="H16" s="30"/>
      <c r="I16" s="30"/>
    </row>
    <row r="17" spans="3:11" x14ac:dyDescent="0.25">
      <c r="C17" s="41" t="s">
        <v>50</v>
      </c>
      <c r="D17" s="30"/>
      <c r="E17" s="30"/>
      <c r="F17" s="30"/>
      <c r="G17" s="30"/>
      <c r="H17" s="30"/>
      <c r="I17" s="30"/>
    </row>
    <row r="18" spans="3:11" x14ac:dyDescent="0.25">
      <c r="C18" s="33" t="str">
        <f>C3</f>
        <v>Source / Medium</v>
      </c>
      <c r="D18" s="33" t="str">
        <f t="shared" ref="D18" si="0">D3</f>
        <v>Sessions</v>
      </c>
      <c r="E18" s="33" t="s">
        <v>46</v>
      </c>
      <c r="F18" s="33" t="s">
        <v>47</v>
      </c>
      <c r="G18" s="33" t="s">
        <v>48</v>
      </c>
      <c r="H18" s="33" t="s">
        <v>0</v>
      </c>
      <c r="I18" s="33" t="s">
        <v>28</v>
      </c>
      <c r="K18">
        <v>2</v>
      </c>
    </row>
    <row r="19" spans="3:11" x14ac:dyDescent="0.25">
      <c r="C19" s="33" t="str">
        <f t="shared" ref="C19:D27" si="1">C4</f>
        <v>google / organic</v>
      </c>
      <c r="D19" s="33">
        <f t="shared" si="1"/>
        <v>2626</v>
      </c>
      <c r="E19" s="35">
        <f>E4/D4</f>
        <v>2.2437166793602437</v>
      </c>
      <c r="F19" s="36">
        <f>F4/D4</f>
        <v>100.10853008377761</v>
      </c>
      <c r="G19" s="34">
        <f>G4/D4</f>
        <v>0.8488194973343488</v>
      </c>
      <c r="H19" s="34">
        <f>H4/D4</f>
        <v>0.61957349581111953</v>
      </c>
      <c r="I19" s="33">
        <f>D4</f>
        <v>2626</v>
      </c>
    </row>
    <row r="20" spans="3:11" x14ac:dyDescent="0.25">
      <c r="C20" s="33" t="str">
        <f t="shared" si="1"/>
        <v>(direct) / (none)</v>
      </c>
      <c r="D20" s="33">
        <f t="shared" si="1"/>
        <v>1243</v>
      </c>
      <c r="E20" s="35">
        <f t="shared" ref="E20:E27" si="2">E5/D5</f>
        <v>1.9750603378921963</v>
      </c>
      <c r="F20" s="36">
        <f t="shared" ref="F20:F27" si="3">F5/D5</f>
        <v>96.567176186645213</v>
      </c>
      <c r="G20" s="34">
        <f t="shared" ref="G20:G27" si="4">G5/D5</f>
        <v>0.81415929203539827</v>
      </c>
      <c r="H20" s="34">
        <f t="shared" ref="H20:H27" si="5">H5/D5</f>
        <v>0.65808527755430413</v>
      </c>
      <c r="I20" s="33">
        <f t="shared" ref="I20:I27" si="6">D5</f>
        <v>1243</v>
      </c>
    </row>
    <row r="21" spans="3:11" x14ac:dyDescent="0.25">
      <c r="C21" s="33" t="str">
        <f t="shared" si="1"/>
        <v>pinterest.com / social</v>
      </c>
      <c r="D21" s="33">
        <f t="shared" si="1"/>
        <v>272</v>
      </c>
      <c r="E21" s="35">
        <f t="shared" si="2"/>
        <v>1.6764705882352942</v>
      </c>
      <c r="F21" s="36">
        <f t="shared" si="3"/>
        <v>106.80147058823529</v>
      </c>
      <c r="G21" s="34">
        <f t="shared" si="4"/>
        <v>0.54779411764705888</v>
      </c>
      <c r="H21" s="34">
        <f t="shared" si="5"/>
        <v>0.75367647058823528</v>
      </c>
      <c r="I21" s="33">
        <f t="shared" si="6"/>
        <v>272</v>
      </c>
    </row>
    <row r="22" spans="3:11" x14ac:dyDescent="0.25">
      <c r="C22" s="33" t="str">
        <f t="shared" si="1"/>
        <v>twitter.com / social</v>
      </c>
      <c r="D22" s="33">
        <f t="shared" si="1"/>
        <v>214</v>
      </c>
      <c r="E22" s="35">
        <f t="shared" si="2"/>
        <v>2.1261682242990654</v>
      </c>
      <c r="F22" s="36">
        <f t="shared" si="3"/>
        <v>169.11682242990653</v>
      </c>
      <c r="G22" s="34">
        <f t="shared" si="4"/>
        <v>0.22429906542056074</v>
      </c>
      <c r="H22" s="34">
        <f t="shared" si="5"/>
        <v>0.60280373831775702</v>
      </c>
      <c r="I22" s="33">
        <f t="shared" si="6"/>
        <v>214</v>
      </c>
    </row>
    <row r="23" spans="3:11" x14ac:dyDescent="0.25">
      <c r="C23" s="33" t="str">
        <f t="shared" si="1"/>
        <v>linkedin.com / referral</v>
      </c>
      <c r="D23" s="33">
        <f t="shared" si="1"/>
        <v>178</v>
      </c>
      <c r="E23" s="35">
        <f t="shared" si="2"/>
        <v>1.6741573033707866</v>
      </c>
      <c r="F23" s="36">
        <f t="shared" si="3"/>
        <v>35.011235955056179</v>
      </c>
      <c r="G23" s="34">
        <f t="shared" si="4"/>
        <v>0.9213483146067416</v>
      </c>
      <c r="H23" s="34">
        <f t="shared" si="5"/>
        <v>0.7528089887640449</v>
      </c>
      <c r="I23" s="33">
        <f t="shared" si="6"/>
        <v>178</v>
      </c>
    </row>
    <row r="24" spans="3:11" x14ac:dyDescent="0.25">
      <c r="C24" s="33" t="str">
        <f t="shared" si="1"/>
        <v>reddit.com / referral</v>
      </c>
      <c r="D24" s="33">
        <f t="shared" si="1"/>
        <v>149</v>
      </c>
      <c r="E24" s="35">
        <f t="shared" si="2"/>
        <v>1.6979865771812082</v>
      </c>
      <c r="F24" s="36">
        <f t="shared" si="3"/>
        <v>56.798657718120808</v>
      </c>
      <c r="G24" s="34">
        <f t="shared" si="4"/>
        <v>0.81208053691275173</v>
      </c>
      <c r="H24" s="34">
        <f t="shared" si="5"/>
        <v>0.6174496644295302</v>
      </c>
      <c r="I24" s="33">
        <f t="shared" si="6"/>
        <v>149</v>
      </c>
    </row>
    <row r="25" spans="3:11" x14ac:dyDescent="0.25">
      <c r="C25" s="33" t="str">
        <f t="shared" si="1"/>
        <v>ga_partner_gallery / referral</v>
      </c>
      <c r="D25" s="33">
        <f t="shared" si="1"/>
        <v>119</v>
      </c>
      <c r="E25" s="35">
        <f t="shared" si="2"/>
        <v>2.2521008403361344</v>
      </c>
      <c r="F25" s="36">
        <f t="shared" si="3"/>
        <v>194.00840336134453</v>
      </c>
      <c r="G25" s="34">
        <f t="shared" si="4"/>
        <v>0.6470588235294118</v>
      </c>
      <c r="H25" s="34">
        <f t="shared" si="5"/>
        <v>0.54621848739495793</v>
      </c>
      <c r="I25" s="33">
        <f t="shared" si="6"/>
        <v>119</v>
      </c>
    </row>
    <row r="26" spans="3:11" x14ac:dyDescent="0.25">
      <c r="C26" s="33" t="str">
        <f t="shared" si="1"/>
        <v>facebook.com / referral</v>
      </c>
      <c r="D26" s="33">
        <f t="shared" si="1"/>
        <v>100</v>
      </c>
      <c r="E26" s="35">
        <f t="shared" si="2"/>
        <v>2.19</v>
      </c>
      <c r="F26" s="36">
        <f t="shared" si="3"/>
        <v>117.37</v>
      </c>
      <c r="G26" s="34">
        <f t="shared" si="4"/>
        <v>0.81</v>
      </c>
      <c r="H26" s="34">
        <f t="shared" si="5"/>
        <v>0.65</v>
      </c>
      <c r="I26" s="33">
        <f t="shared" si="6"/>
        <v>100</v>
      </c>
    </row>
    <row r="27" spans="3:11" x14ac:dyDescent="0.25">
      <c r="C27" s="33" t="str">
        <f t="shared" si="1"/>
        <v>linkedin.com / social</v>
      </c>
      <c r="D27" s="33">
        <f t="shared" si="1"/>
        <v>99</v>
      </c>
      <c r="E27" s="35">
        <f t="shared" si="2"/>
        <v>2.202020202020202</v>
      </c>
      <c r="F27" s="36">
        <f t="shared" si="3"/>
        <v>77.858585858585855</v>
      </c>
      <c r="G27" s="34">
        <f t="shared" si="4"/>
        <v>0.86868686868686873</v>
      </c>
      <c r="H27" s="34">
        <f t="shared" si="5"/>
        <v>0.55555555555555558</v>
      </c>
      <c r="I27" s="33">
        <f t="shared" si="6"/>
        <v>99</v>
      </c>
    </row>
    <row r="28" spans="3:11" x14ac:dyDescent="0.25">
      <c r="C28" s="5" t="s">
        <v>38</v>
      </c>
      <c r="D28" s="5">
        <f>D15-SUM(D19:D27)</f>
        <v>1254</v>
      </c>
      <c r="E28" s="37">
        <f>(E15-SUM(E4:E12))/D28</f>
        <v>2.7320574162679425</v>
      </c>
      <c r="F28" s="39">
        <f>(F15-SUM(F4:F12))/$D28</f>
        <v>164.26315789473685</v>
      </c>
      <c r="G28" s="38">
        <f t="shared" ref="G28:H28" si="7">(G15-SUM(G4:G12))/$D28</f>
        <v>0.55263157894736847</v>
      </c>
      <c r="H28" s="38">
        <f t="shared" si="7"/>
        <v>0.52392344497607657</v>
      </c>
      <c r="I28" s="5">
        <f>D28</f>
        <v>1254</v>
      </c>
    </row>
    <row r="29" spans="3:11" x14ac:dyDescent="0.25">
      <c r="C29" s="30"/>
      <c r="D29" s="30"/>
      <c r="E29" s="30"/>
      <c r="F29" s="30"/>
      <c r="G29" s="30"/>
      <c r="H29" s="30"/>
      <c r="I29" s="30"/>
    </row>
    <row r="30" spans="3:11" x14ac:dyDescent="0.25">
      <c r="C30" s="58" t="s">
        <v>53</v>
      </c>
      <c r="D30" s="30"/>
      <c r="E30" s="30"/>
      <c r="F30" s="30"/>
      <c r="G30" s="30"/>
      <c r="H30" s="30"/>
      <c r="I30" s="30"/>
    </row>
    <row r="31" spans="3:11" x14ac:dyDescent="0.25">
      <c r="C31" s="43"/>
      <c r="E31" s="30"/>
      <c r="F31" s="30"/>
      <c r="G31" s="30"/>
      <c r="H31" s="30"/>
      <c r="I31" s="30"/>
    </row>
    <row r="32" spans="3:11" x14ac:dyDescent="0.25">
      <c r="C32" s="30"/>
      <c r="D32" s="30"/>
      <c r="E32" s="30"/>
      <c r="F32" s="30"/>
      <c r="G32" s="30"/>
      <c r="H32" s="30"/>
      <c r="I32" s="30"/>
    </row>
    <row r="34" spans="2:9" x14ac:dyDescent="0.25">
      <c r="C34" s="30" t="s">
        <v>51</v>
      </c>
      <c r="D34" s="42" t="s">
        <v>52</v>
      </c>
    </row>
    <row r="36" spans="2:9" x14ac:dyDescent="0.25">
      <c r="C36" t="s">
        <v>3</v>
      </c>
    </row>
    <row r="38" spans="2:9" x14ac:dyDescent="0.25">
      <c r="B38" s="48" t="str">
        <f t="shared" ref="B38:B48" si="8">C18</f>
        <v>Source / Medium</v>
      </c>
      <c r="C38" s="48"/>
      <c r="D38" s="3" t="str">
        <f t="shared" ref="D38:I48" si="9">D18</f>
        <v>Sessions</v>
      </c>
      <c r="E38" s="4" t="str">
        <f t="shared" si="9"/>
        <v>Pages/Session</v>
      </c>
      <c r="F38" s="4" t="str">
        <f t="shared" si="9"/>
        <v>Session Duration</v>
      </c>
      <c r="G38" s="4" t="str">
        <f t="shared" si="9"/>
        <v>%New Users</v>
      </c>
      <c r="H38" s="4" t="str">
        <f t="shared" si="9"/>
        <v>Bounce Rate</v>
      </c>
      <c r="I38" s="3" t="str">
        <f t="shared" si="9"/>
        <v>Sessions</v>
      </c>
    </row>
    <row r="39" spans="2:9" x14ac:dyDescent="0.25">
      <c r="B39" s="46" t="str">
        <f t="shared" si="8"/>
        <v>google / organic</v>
      </c>
      <c r="C39" s="46"/>
      <c r="D39" s="6">
        <f t="shared" si="9"/>
        <v>2626</v>
      </c>
      <c r="E39" s="7">
        <f t="shared" si="9"/>
        <v>2.2437166793602437</v>
      </c>
      <c r="F39" s="8">
        <f t="shared" si="9"/>
        <v>100.10853008377761</v>
      </c>
      <c r="G39" s="9">
        <f t="shared" si="9"/>
        <v>0.8488194973343488</v>
      </c>
      <c r="H39" s="9">
        <f t="shared" si="9"/>
        <v>0.61957349581111953</v>
      </c>
      <c r="I39" s="6">
        <f t="shared" si="9"/>
        <v>2626</v>
      </c>
    </row>
    <row r="40" spans="2:9" x14ac:dyDescent="0.25">
      <c r="B40" s="47" t="str">
        <f t="shared" si="8"/>
        <v>(direct) / (none)</v>
      </c>
      <c r="C40" s="47"/>
      <c r="D40" s="10">
        <f t="shared" si="9"/>
        <v>1243</v>
      </c>
      <c r="E40" s="11">
        <f t="shared" si="9"/>
        <v>1.9750603378921963</v>
      </c>
      <c r="F40" s="12">
        <f t="shared" si="9"/>
        <v>96.567176186645213</v>
      </c>
      <c r="G40" s="13">
        <f t="shared" si="9"/>
        <v>0.81415929203539827</v>
      </c>
      <c r="H40" s="13">
        <f t="shared" si="9"/>
        <v>0.65808527755430413</v>
      </c>
      <c r="I40" s="10">
        <f t="shared" si="9"/>
        <v>1243</v>
      </c>
    </row>
    <row r="41" spans="2:9" x14ac:dyDescent="0.25">
      <c r="B41" s="46" t="str">
        <f t="shared" si="8"/>
        <v>pinterest.com / social</v>
      </c>
      <c r="C41" s="46"/>
      <c r="D41" s="6">
        <f t="shared" si="9"/>
        <v>272</v>
      </c>
      <c r="E41" s="7">
        <f t="shared" si="9"/>
        <v>1.6764705882352942</v>
      </c>
      <c r="F41" s="8">
        <f t="shared" si="9"/>
        <v>106.80147058823529</v>
      </c>
      <c r="G41" s="9">
        <f t="shared" si="9"/>
        <v>0.54779411764705888</v>
      </c>
      <c r="H41" s="9">
        <f t="shared" si="9"/>
        <v>0.75367647058823528</v>
      </c>
      <c r="I41" s="6">
        <f t="shared" si="9"/>
        <v>272</v>
      </c>
    </row>
    <row r="42" spans="2:9" x14ac:dyDescent="0.25">
      <c r="B42" s="47" t="str">
        <f t="shared" si="8"/>
        <v>twitter.com / social</v>
      </c>
      <c r="C42" s="47"/>
      <c r="D42" s="10">
        <f t="shared" si="9"/>
        <v>214</v>
      </c>
      <c r="E42" s="11">
        <f t="shared" si="9"/>
        <v>2.1261682242990654</v>
      </c>
      <c r="F42" s="12">
        <f t="shared" si="9"/>
        <v>169.11682242990653</v>
      </c>
      <c r="G42" s="13">
        <f t="shared" si="9"/>
        <v>0.22429906542056074</v>
      </c>
      <c r="H42" s="13">
        <f t="shared" si="9"/>
        <v>0.60280373831775702</v>
      </c>
      <c r="I42" s="10">
        <f t="shared" si="9"/>
        <v>214</v>
      </c>
    </row>
    <row r="43" spans="2:9" x14ac:dyDescent="0.25">
      <c r="B43" s="46" t="str">
        <f t="shared" si="8"/>
        <v>linkedin.com / referral</v>
      </c>
      <c r="C43" s="46"/>
      <c r="D43" s="6">
        <f t="shared" si="9"/>
        <v>178</v>
      </c>
      <c r="E43" s="7">
        <f t="shared" si="9"/>
        <v>1.6741573033707866</v>
      </c>
      <c r="F43" s="8">
        <f t="shared" si="9"/>
        <v>35.011235955056179</v>
      </c>
      <c r="G43" s="9">
        <f t="shared" si="9"/>
        <v>0.9213483146067416</v>
      </c>
      <c r="H43" s="9">
        <f t="shared" si="9"/>
        <v>0.7528089887640449</v>
      </c>
      <c r="I43" s="6">
        <f t="shared" si="9"/>
        <v>178</v>
      </c>
    </row>
    <row r="44" spans="2:9" x14ac:dyDescent="0.25">
      <c r="B44" s="47" t="str">
        <f t="shared" si="8"/>
        <v>reddit.com / referral</v>
      </c>
      <c r="C44" s="47"/>
      <c r="D44" s="10">
        <f t="shared" si="9"/>
        <v>149</v>
      </c>
      <c r="E44" s="11">
        <f t="shared" si="9"/>
        <v>1.6979865771812082</v>
      </c>
      <c r="F44" s="12">
        <f t="shared" si="9"/>
        <v>56.798657718120808</v>
      </c>
      <c r="G44" s="13">
        <f t="shared" si="9"/>
        <v>0.81208053691275173</v>
      </c>
      <c r="H44" s="13">
        <f t="shared" si="9"/>
        <v>0.6174496644295302</v>
      </c>
      <c r="I44" s="10">
        <f t="shared" si="9"/>
        <v>149</v>
      </c>
    </row>
    <row r="45" spans="2:9" x14ac:dyDescent="0.25">
      <c r="B45" s="46" t="str">
        <f t="shared" si="8"/>
        <v>ga_partner_gallery / referral</v>
      </c>
      <c r="C45" s="46"/>
      <c r="D45" s="6">
        <f t="shared" si="9"/>
        <v>119</v>
      </c>
      <c r="E45" s="7">
        <f t="shared" si="9"/>
        <v>2.2521008403361344</v>
      </c>
      <c r="F45" s="8">
        <f t="shared" si="9"/>
        <v>194.00840336134453</v>
      </c>
      <c r="G45" s="9">
        <f t="shared" si="9"/>
        <v>0.6470588235294118</v>
      </c>
      <c r="H45" s="9">
        <f t="shared" si="9"/>
        <v>0.54621848739495793</v>
      </c>
      <c r="I45" s="6">
        <f t="shared" si="9"/>
        <v>119</v>
      </c>
    </row>
    <row r="46" spans="2:9" x14ac:dyDescent="0.25">
      <c r="B46" s="47" t="str">
        <f t="shared" si="8"/>
        <v>facebook.com / referral</v>
      </c>
      <c r="C46" s="47"/>
      <c r="D46" s="10">
        <f t="shared" si="9"/>
        <v>100</v>
      </c>
      <c r="E46" s="11">
        <f t="shared" si="9"/>
        <v>2.19</v>
      </c>
      <c r="F46" s="12">
        <f t="shared" si="9"/>
        <v>117.37</v>
      </c>
      <c r="G46" s="13">
        <f t="shared" si="9"/>
        <v>0.81</v>
      </c>
      <c r="H46" s="13">
        <f t="shared" si="9"/>
        <v>0.65</v>
      </c>
      <c r="I46" s="10">
        <f t="shared" si="9"/>
        <v>100</v>
      </c>
    </row>
    <row r="47" spans="2:9" x14ac:dyDescent="0.25">
      <c r="B47" s="46" t="str">
        <f t="shared" si="8"/>
        <v>linkedin.com / social</v>
      </c>
      <c r="C47" s="46"/>
      <c r="D47" s="6">
        <f t="shared" si="9"/>
        <v>99</v>
      </c>
      <c r="E47" s="7">
        <f t="shared" si="9"/>
        <v>2.202020202020202</v>
      </c>
      <c r="F47" s="8">
        <f t="shared" si="9"/>
        <v>77.858585858585855</v>
      </c>
      <c r="G47" s="9">
        <f t="shared" si="9"/>
        <v>0.86868686868686873</v>
      </c>
      <c r="H47" s="9">
        <f t="shared" si="9"/>
        <v>0.55555555555555558</v>
      </c>
      <c r="I47" s="6">
        <f t="shared" si="9"/>
        <v>99</v>
      </c>
    </row>
    <row r="48" spans="2:9" x14ac:dyDescent="0.25">
      <c r="B48" s="47" t="str">
        <f t="shared" si="8"/>
        <v>other</v>
      </c>
      <c r="C48" s="47"/>
      <c r="D48" s="10">
        <f t="shared" si="9"/>
        <v>1254</v>
      </c>
      <c r="E48" s="11">
        <f t="shared" si="9"/>
        <v>2.7320574162679425</v>
      </c>
      <c r="F48" s="12">
        <f t="shared" si="9"/>
        <v>164.26315789473685</v>
      </c>
      <c r="G48" s="13">
        <f t="shared" si="9"/>
        <v>0.55263157894736847</v>
      </c>
      <c r="H48" s="13">
        <f t="shared" si="9"/>
        <v>0.52392344497607657</v>
      </c>
      <c r="I48" s="10">
        <f t="shared" si="9"/>
        <v>1254</v>
      </c>
    </row>
    <row r="51" spans="2:5" x14ac:dyDescent="0.25">
      <c r="C51" t="s">
        <v>4</v>
      </c>
    </row>
    <row r="53" spans="2:5" x14ac:dyDescent="0.25">
      <c r="B53" s="19"/>
      <c r="C53" s="16" t="str">
        <f t="shared" ref="C53:C63" si="10">B38</f>
        <v>Source / Medium</v>
      </c>
      <c r="D53" s="3" t="str">
        <f t="shared" ref="D53:D63" si="11">D38</f>
        <v>Sessions</v>
      </c>
      <c r="E53" s="4" t="s">
        <v>55</v>
      </c>
    </row>
    <row r="54" spans="2:5" ht="15.75" thickBot="1" x14ac:dyDescent="0.3">
      <c r="B54" s="20">
        <v>10</v>
      </c>
      <c r="C54" s="17" t="str">
        <f t="shared" si="10"/>
        <v>google / organic</v>
      </c>
      <c r="D54" s="6">
        <f t="shared" si="11"/>
        <v>2626</v>
      </c>
      <c r="E54" s="14">
        <f t="shared" ref="E54:E63" si="12">D54/SUM($D$54:$D$63)</f>
        <v>0.41989126958746403</v>
      </c>
    </row>
    <row r="55" spans="2:5" ht="15.75" thickBot="1" x14ac:dyDescent="0.3">
      <c r="B55" s="21">
        <v>9</v>
      </c>
      <c r="C55" s="18" t="str">
        <f t="shared" si="10"/>
        <v>(direct) / (none)</v>
      </c>
      <c r="D55" s="10">
        <f t="shared" si="11"/>
        <v>1243</v>
      </c>
      <c r="E55" s="15">
        <f t="shared" si="12"/>
        <v>0.19875279820914615</v>
      </c>
    </row>
    <row r="56" spans="2:5" ht="15.75" thickBot="1" x14ac:dyDescent="0.3">
      <c r="B56" s="22">
        <v>8</v>
      </c>
      <c r="C56" s="17" t="str">
        <f t="shared" si="10"/>
        <v>pinterest.com / social</v>
      </c>
      <c r="D56" s="6">
        <f t="shared" si="11"/>
        <v>272</v>
      </c>
      <c r="E56" s="14">
        <f t="shared" si="12"/>
        <v>4.3492165014390786E-2</v>
      </c>
    </row>
    <row r="57" spans="2:5" ht="15.75" thickBot="1" x14ac:dyDescent="0.3">
      <c r="B57" s="21">
        <v>7</v>
      </c>
      <c r="C57" s="18" t="str">
        <f t="shared" si="10"/>
        <v>twitter.com / social</v>
      </c>
      <c r="D57" s="10">
        <f t="shared" si="11"/>
        <v>214</v>
      </c>
      <c r="E57" s="15">
        <f t="shared" si="12"/>
        <v>3.4218100415733928E-2</v>
      </c>
    </row>
    <row r="58" spans="2:5" ht="15.75" thickBot="1" x14ac:dyDescent="0.3">
      <c r="B58" s="22">
        <v>6</v>
      </c>
      <c r="C58" s="17" t="str">
        <f t="shared" si="10"/>
        <v>linkedin.com / referral</v>
      </c>
      <c r="D58" s="6">
        <f t="shared" si="11"/>
        <v>178</v>
      </c>
      <c r="E58" s="14">
        <f t="shared" si="12"/>
        <v>2.8461784457946913E-2</v>
      </c>
    </row>
    <row r="59" spans="2:5" ht="15.75" thickBot="1" x14ac:dyDescent="0.3">
      <c r="B59" s="21">
        <v>5</v>
      </c>
      <c r="C59" s="18" t="str">
        <f t="shared" si="10"/>
        <v>reddit.com / referral</v>
      </c>
      <c r="D59" s="10">
        <f t="shared" si="11"/>
        <v>149</v>
      </c>
      <c r="E59" s="15">
        <f t="shared" si="12"/>
        <v>2.3824752158618484E-2</v>
      </c>
    </row>
    <row r="60" spans="2:5" ht="15.75" thickBot="1" x14ac:dyDescent="0.3">
      <c r="B60" s="22">
        <v>4</v>
      </c>
      <c r="C60" s="17" t="str">
        <f t="shared" si="10"/>
        <v>ga_partner_gallery / referral</v>
      </c>
      <c r="D60" s="6">
        <f t="shared" si="11"/>
        <v>119</v>
      </c>
      <c r="E60" s="14">
        <f t="shared" si="12"/>
        <v>1.9027822193795972E-2</v>
      </c>
    </row>
    <row r="61" spans="2:5" ht="15.75" thickBot="1" x14ac:dyDescent="0.3">
      <c r="B61" s="21">
        <v>3</v>
      </c>
      <c r="C61" s="18" t="str">
        <f t="shared" si="10"/>
        <v>facebook.com / referral</v>
      </c>
      <c r="D61" s="10">
        <f t="shared" si="11"/>
        <v>100</v>
      </c>
      <c r="E61" s="15">
        <f t="shared" si="12"/>
        <v>1.5989766549408379E-2</v>
      </c>
    </row>
    <row r="62" spans="2:5" ht="15.75" thickBot="1" x14ac:dyDescent="0.3">
      <c r="B62" s="22">
        <v>2</v>
      </c>
      <c r="C62" s="17" t="str">
        <f t="shared" si="10"/>
        <v>linkedin.com / social</v>
      </c>
      <c r="D62" s="6">
        <f t="shared" si="11"/>
        <v>99</v>
      </c>
      <c r="E62" s="14">
        <f t="shared" si="12"/>
        <v>1.5829868883914296E-2</v>
      </c>
    </row>
    <row r="63" spans="2:5" x14ac:dyDescent="0.25">
      <c r="B63" s="23">
        <v>1</v>
      </c>
      <c r="C63" s="18" t="str">
        <f t="shared" si="10"/>
        <v>other</v>
      </c>
      <c r="D63" s="10">
        <f t="shared" si="11"/>
        <v>1254</v>
      </c>
      <c r="E63" s="15">
        <f t="shared" si="12"/>
        <v>0.20051167252958108</v>
      </c>
    </row>
    <row r="66" spans="2:12" x14ac:dyDescent="0.25">
      <c r="C66" t="s">
        <v>5</v>
      </c>
    </row>
    <row r="68" spans="2:12" x14ac:dyDescent="0.25">
      <c r="B68" s="48" t="str">
        <f t="shared" ref="B68:D78" si="13">B38</f>
        <v>Source / Medium</v>
      </c>
      <c r="C68" s="48">
        <f t="shared" si="13"/>
        <v>0</v>
      </c>
      <c r="D68" s="3" t="str">
        <f t="shared" si="13"/>
        <v>Sessions</v>
      </c>
      <c r="E68" s="48" t="s">
        <v>6</v>
      </c>
      <c r="F68" s="48"/>
      <c r="G68" s="48"/>
      <c r="H68" s="48"/>
      <c r="I68" s="48"/>
      <c r="J68" s="26" t="s">
        <v>11</v>
      </c>
      <c r="L68" s="29" t="s">
        <v>9</v>
      </c>
    </row>
    <row r="69" spans="2:12" x14ac:dyDescent="0.25">
      <c r="B69" s="46" t="str">
        <f t="shared" si="13"/>
        <v>google / organic</v>
      </c>
      <c r="C69" s="46">
        <f t="shared" si="13"/>
        <v>0</v>
      </c>
      <c r="D69" s="6">
        <f t="shared" si="13"/>
        <v>2626</v>
      </c>
      <c r="E69" s="49" t="str">
        <f>REPT("|",L69*200)</f>
        <v>||||||||||||||||||||||||||||||||||||||||||||||||||||||||||||||||||||||||||||||||||||||||||||||||||||||||||||||||||||||||||||||||||||||||||||||||||||||||||||||||||||||||||||||||||||||||||||||||||||||||</v>
      </c>
      <c r="F69" s="49"/>
      <c r="G69" s="49"/>
      <c r="H69" s="49"/>
      <c r="I69" s="49"/>
      <c r="J69" s="27">
        <f t="shared" ref="J69:J78" si="14">E54</f>
        <v>0.41989126958746403</v>
      </c>
      <c r="L69" s="44">
        <f>J69/MAX(J$69:J$78)</f>
        <v>1</v>
      </c>
    </row>
    <row r="70" spans="2:12" x14ac:dyDescent="0.25">
      <c r="B70" s="47" t="str">
        <f t="shared" si="13"/>
        <v>(direct) / (none)</v>
      </c>
      <c r="C70" s="47">
        <f t="shared" si="13"/>
        <v>0</v>
      </c>
      <c r="D70" s="10">
        <f t="shared" si="13"/>
        <v>1243</v>
      </c>
      <c r="E70" s="49" t="str">
        <f t="shared" ref="E70:E78" si="15">REPT("|",L70*200)</f>
        <v>||||||||||||||||||||||||||||||||||||||||||||||||||||||||||||||||||||||||||||||||||||||||||||||</v>
      </c>
      <c r="F70" s="49"/>
      <c r="G70" s="49"/>
      <c r="H70" s="49"/>
      <c r="I70" s="49"/>
      <c r="J70" s="28">
        <f t="shared" si="14"/>
        <v>0.19875279820914615</v>
      </c>
      <c r="L70" s="44">
        <f t="shared" ref="L70:L78" si="16">J70/MAX(J$69:J$78)</f>
        <v>0.47334348819497335</v>
      </c>
    </row>
    <row r="71" spans="2:12" x14ac:dyDescent="0.25">
      <c r="B71" s="46" t="str">
        <f t="shared" si="13"/>
        <v>pinterest.com / social</v>
      </c>
      <c r="C71" s="46">
        <f t="shared" si="13"/>
        <v>0</v>
      </c>
      <c r="D71" s="6">
        <f t="shared" si="13"/>
        <v>272</v>
      </c>
      <c r="E71" s="49" t="str">
        <f t="shared" si="15"/>
        <v>||||||||||||||||||||</v>
      </c>
      <c r="F71" s="49"/>
      <c r="G71" s="49"/>
      <c r="H71" s="49"/>
      <c r="I71" s="49"/>
      <c r="J71" s="27">
        <f t="shared" si="14"/>
        <v>4.3492165014390786E-2</v>
      </c>
      <c r="L71" s="44">
        <f t="shared" si="16"/>
        <v>0.10357958872810356</v>
      </c>
    </row>
    <row r="72" spans="2:12" x14ac:dyDescent="0.25">
      <c r="B72" s="47" t="str">
        <f t="shared" si="13"/>
        <v>twitter.com / social</v>
      </c>
      <c r="C72" s="47">
        <f t="shared" si="13"/>
        <v>0</v>
      </c>
      <c r="D72" s="10">
        <f t="shared" si="13"/>
        <v>214</v>
      </c>
      <c r="E72" s="49" t="str">
        <f t="shared" si="15"/>
        <v>||||||||||||||||</v>
      </c>
      <c r="F72" s="49"/>
      <c r="G72" s="49"/>
      <c r="H72" s="49"/>
      <c r="I72" s="49"/>
      <c r="J72" s="28">
        <f t="shared" si="14"/>
        <v>3.4218100415733928E-2</v>
      </c>
      <c r="L72" s="44">
        <f t="shared" si="16"/>
        <v>8.149276466108149E-2</v>
      </c>
    </row>
    <row r="73" spans="2:12" x14ac:dyDescent="0.25">
      <c r="B73" s="46" t="str">
        <f t="shared" si="13"/>
        <v>linkedin.com / referral</v>
      </c>
      <c r="C73" s="46">
        <f t="shared" si="13"/>
        <v>0</v>
      </c>
      <c r="D73" s="6">
        <f t="shared" si="13"/>
        <v>178</v>
      </c>
      <c r="E73" s="49" t="str">
        <f t="shared" si="15"/>
        <v>|||||||||||||</v>
      </c>
      <c r="F73" s="49"/>
      <c r="G73" s="49"/>
      <c r="H73" s="49"/>
      <c r="I73" s="49"/>
      <c r="J73" s="27">
        <f t="shared" si="14"/>
        <v>2.8461784457946913E-2</v>
      </c>
      <c r="L73" s="44">
        <f t="shared" si="16"/>
        <v>6.7783701447067787E-2</v>
      </c>
    </row>
    <row r="74" spans="2:12" x14ac:dyDescent="0.25">
      <c r="B74" s="47" t="str">
        <f t="shared" si="13"/>
        <v>reddit.com / referral</v>
      </c>
      <c r="C74" s="47">
        <f t="shared" si="13"/>
        <v>0</v>
      </c>
      <c r="D74" s="10">
        <f t="shared" si="13"/>
        <v>149</v>
      </c>
      <c r="E74" s="49" t="str">
        <f t="shared" si="15"/>
        <v>|||||||||||</v>
      </c>
      <c r="F74" s="49"/>
      <c r="G74" s="49"/>
      <c r="H74" s="49"/>
      <c r="I74" s="49"/>
      <c r="J74" s="28">
        <f t="shared" si="14"/>
        <v>2.3824752158618484E-2</v>
      </c>
      <c r="L74" s="44">
        <f t="shared" si="16"/>
        <v>5.6740289413556737E-2</v>
      </c>
    </row>
    <row r="75" spans="2:12" x14ac:dyDescent="0.25">
      <c r="B75" s="46" t="str">
        <f t="shared" si="13"/>
        <v>ga_partner_gallery / referral</v>
      </c>
      <c r="C75" s="46">
        <f t="shared" si="13"/>
        <v>0</v>
      </c>
      <c r="D75" s="6">
        <f t="shared" si="13"/>
        <v>119</v>
      </c>
      <c r="E75" s="49" t="str">
        <f t="shared" si="15"/>
        <v>|||||||||</v>
      </c>
      <c r="F75" s="49"/>
      <c r="G75" s="49"/>
      <c r="H75" s="49"/>
      <c r="I75" s="49"/>
      <c r="J75" s="27">
        <f t="shared" si="14"/>
        <v>1.9027822193795972E-2</v>
      </c>
      <c r="L75" s="44">
        <f t="shared" si="16"/>
        <v>4.5316070068545315E-2</v>
      </c>
    </row>
    <row r="76" spans="2:12" x14ac:dyDescent="0.25">
      <c r="B76" s="47" t="str">
        <f t="shared" si="13"/>
        <v>facebook.com / referral</v>
      </c>
      <c r="C76" s="47">
        <f t="shared" si="13"/>
        <v>0</v>
      </c>
      <c r="D76" s="10">
        <f t="shared" si="13"/>
        <v>100</v>
      </c>
      <c r="E76" s="49" t="str">
        <f t="shared" si="15"/>
        <v>|||||||</v>
      </c>
      <c r="F76" s="49"/>
      <c r="G76" s="49"/>
      <c r="H76" s="49"/>
      <c r="I76" s="49"/>
      <c r="J76" s="28">
        <f t="shared" si="14"/>
        <v>1.5989766549408379E-2</v>
      </c>
      <c r="L76" s="44">
        <f t="shared" si="16"/>
        <v>3.8080731150038079E-2</v>
      </c>
    </row>
    <row r="77" spans="2:12" x14ac:dyDescent="0.25">
      <c r="B77" s="46" t="str">
        <f t="shared" si="13"/>
        <v>linkedin.com / social</v>
      </c>
      <c r="C77" s="46">
        <f t="shared" si="13"/>
        <v>0</v>
      </c>
      <c r="D77" s="6">
        <f t="shared" si="13"/>
        <v>99</v>
      </c>
      <c r="E77" s="49" t="str">
        <f t="shared" si="15"/>
        <v>|||||||</v>
      </c>
      <c r="F77" s="49"/>
      <c r="G77" s="49"/>
      <c r="H77" s="49"/>
      <c r="I77" s="49"/>
      <c r="J77" s="27">
        <f t="shared" si="14"/>
        <v>1.5829868883914296E-2</v>
      </c>
      <c r="L77" s="44">
        <f t="shared" si="16"/>
        <v>3.7699923838537701E-2</v>
      </c>
    </row>
    <row r="78" spans="2:12" x14ac:dyDescent="0.25">
      <c r="B78" s="47" t="str">
        <f t="shared" si="13"/>
        <v>other</v>
      </c>
      <c r="C78" s="47">
        <f t="shared" si="13"/>
        <v>0</v>
      </c>
      <c r="D78" s="10">
        <f t="shared" si="13"/>
        <v>1254</v>
      </c>
      <c r="E78" s="49" t="str">
        <f t="shared" si="15"/>
        <v>|||||||||||||||||||||||||||||||||||||||||||||||||||||||||||||||||||||||||||||||||||||||||||||||</v>
      </c>
      <c r="F78" s="49"/>
      <c r="G78" s="49"/>
      <c r="H78" s="49"/>
      <c r="I78" s="49"/>
      <c r="J78" s="28">
        <f t="shared" si="14"/>
        <v>0.20051167252958108</v>
      </c>
      <c r="L78" s="44">
        <f t="shared" si="16"/>
        <v>0.47753236862147752</v>
      </c>
    </row>
    <row r="80" spans="2:12" x14ac:dyDescent="0.25">
      <c r="C80" t="s">
        <v>7</v>
      </c>
      <c r="D80" t="s">
        <v>8</v>
      </c>
      <c r="E80" s="25">
        <f>AVERAGE(D69:D78)</f>
        <v>625.4</v>
      </c>
    </row>
    <row r="81" spans="2:14" x14ac:dyDescent="0.25">
      <c r="E81" s="25"/>
    </row>
    <row r="82" spans="2:14" x14ac:dyDescent="0.25">
      <c r="B82" s="48" t="str">
        <f t="shared" ref="B82:D92" si="17">B68</f>
        <v>Source / Medium</v>
      </c>
      <c r="C82" s="48">
        <f t="shared" si="17"/>
        <v>0</v>
      </c>
      <c r="D82" s="3" t="str">
        <f t="shared" si="17"/>
        <v>Sessions</v>
      </c>
      <c r="E82" s="50" t="str">
        <f>D82&amp;" Compared with Average of "&amp;TEXT(E80,"#,##")</f>
        <v>Sessions Compared with Average of 625</v>
      </c>
      <c r="F82" s="51"/>
      <c r="G82" s="51"/>
      <c r="H82" s="51"/>
      <c r="I82" s="52"/>
      <c r="J82" s="26" t="s">
        <v>11</v>
      </c>
      <c r="L82" s="2" t="s">
        <v>9</v>
      </c>
    </row>
    <row r="83" spans="2:14" x14ac:dyDescent="0.25">
      <c r="B83" s="46" t="str">
        <f t="shared" si="17"/>
        <v>google / organic</v>
      </c>
      <c r="C83" s="46">
        <f t="shared" si="17"/>
        <v>0</v>
      </c>
      <c r="D83" s="6">
        <f t="shared" si="17"/>
        <v>2626</v>
      </c>
      <c r="E83" s="60" t="str">
        <f>IF(N83&lt;0,REPT("|",-N83*100),"")</f>
        <v/>
      </c>
      <c r="F83" s="61"/>
      <c r="G83" s="59" t="str">
        <f>IF(N83&gt;0,REPT("|",N83*100),"")</f>
        <v>||||||||||||||||||||||||||||||||||||||||||||||||||||||||||||||||||||||||||||||||||||||||||||||||||||</v>
      </c>
      <c r="H83" s="59"/>
      <c r="I83" s="59"/>
      <c r="J83" s="27">
        <f t="shared" ref="J83:J92" si="18">L83</f>
        <v>3.1989126958746401</v>
      </c>
      <c r="L83" s="45">
        <f t="shared" ref="L83:L92" si="19">(D83-$E$80)/$E$80</f>
        <v>3.1989126958746401</v>
      </c>
      <c r="M83">
        <f>ABS(L83)</f>
        <v>3.1989126958746401</v>
      </c>
      <c r="N83" s="45">
        <f>L83/MAX(M$83:M$92)</f>
        <v>1</v>
      </c>
    </row>
    <row r="84" spans="2:14" x14ac:dyDescent="0.25">
      <c r="B84" s="47" t="str">
        <f t="shared" si="17"/>
        <v>(direct) / (none)</v>
      </c>
      <c r="C84" s="47">
        <f t="shared" si="17"/>
        <v>0</v>
      </c>
      <c r="D84" s="10">
        <f t="shared" si="17"/>
        <v>1243</v>
      </c>
      <c r="E84" s="60" t="str">
        <f t="shared" ref="E84:E92" si="20">IF(N84&lt;0,REPT("|",-N84*100),"")</f>
        <v/>
      </c>
      <c r="F84" s="61"/>
      <c r="G84" s="59" t="str">
        <f t="shared" ref="G84:G92" si="21">IF(N84&gt;0,REPT("|",N84*100),"")</f>
        <v>||||||||||||||||||||||||||||||</v>
      </c>
      <c r="H84" s="59"/>
      <c r="I84" s="59"/>
      <c r="J84" s="27">
        <f t="shared" si="18"/>
        <v>0.98752798209146153</v>
      </c>
      <c r="L84" s="45">
        <f t="shared" si="19"/>
        <v>0.98752798209146153</v>
      </c>
      <c r="M84">
        <f t="shared" ref="M84:M92" si="22">ABS(L84)</f>
        <v>0.98752798209146153</v>
      </c>
      <c r="N84" s="45">
        <f t="shared" ref="N84:N92" si="23">L84/MAX(M$83:M$92)</f>
        <v>0.30870738778366491</v>
      </c>
    </row>
    <row r="85" spans="2:14" x14ac:dyDescent="0.25">
      <c r="B85" s="46" t="str">
        <f t="shared" si="17"/>
        <v>pinterest.com / social</v>
      </c>
      <c r="C85" s="46">
        <f t="shared" si="17"/>
        <v>0</v>
      </c>
      <c r="D85" s="6">
        <f t="shared" si="17"/>
        <v>272</v>
      </c>
      <c r="E85" s="60" t="str">
        <f t="shared" si="20"/>
        <v>|||||||||||||||||</v>
      </c>
      <c r="F85" s="61"/>
      <c r="G85" s="59" t="str">
        <f t="shared" si="21"/>
        <v/>
      </c>
      <c r="H85" s="59"/>
      <c r="I85" s="59"/>
      <c r="J85" s="27">
        <f t="shared" si="18"/>
        <v>-0.56507834985609207</v>
      </c>
      <c r="L85" s="45">
        <f t="shared" si="19"/>
        <v>-0.56507834985609207</v>
      </c>
      <c r="M85">
        <f t="shared" si="22"/>
        <v>0.56507834985609207</v>
      </c>
      <c r="N85" s="45">
        <f t="shared" si="23"/>
        <v>-0.17664700589823051</v>
      </c>
    </row>
    <row r="86" spans="2:14" x14ac:dyDescent="0.25">
      <c r="B86" s="47" t="str">
        <f t="shared" si="17"/>
        <v>twitter.com / social</v>
      </c>
      <c r="C86" s="47">
        <f t="shared" si="17"/>
        <v>0</v>
      </c>
      <c r="D86" s="10">
        <f t="shared" si="17"/>
        <v>214</v>
      </c>
      <c r="E86" s="60" t="str">
        <f t="shared" si="20"/>
        <v>||||||||||||||||||||</v>
      </c>
      <c r="F86" s="61"/>
      <c r="G86" s="59" t="str">
        <f t="shared" si="21"/>
        <v/>
      </c>
      <c r="H86" s="59"/>
      <c r="I86" s="59"/>
      <c r="J86" s="27">
        <f t="shared" si="18"/>
        <v>-0.65781899584266068</v>
      </c>
      <c r="L86" s="45">
        <f t="shared" si="19"/>
        <v>-0.65781899584266068</v>
      </c>
      <c r="M86">
        <f t="shared" si="22"/>
        <v>0.65781899584266068</v>
      </c>
      <c r="N86" s="45">
        <f t="shared" si="23"/>
        <v>-0.20563830850744777</v>
      </c>
    </row>
    <row r="87" spans="2:14" x14ac:dyDescent="0.25">
      <c r="B87" s="46" t="str">
        <f t="shared" si="17"/>
        <v>linkedin.com / referral</v>
      </c>
      <c r="C87" s="46">
        <f t="shared" si="17"/>
        <v>0</v>
      </c>
      <c r="D87" s="6">
        <f t="shared" si="17"/>
        <v>178</v>
      </c>
      <c r="E87" s="60" t="str">
        <f t="shared" si="20"/>
        <v>||||||||||||||||||||||</v>
      </c>
      <c r="F87" s="61"/>
      <c r="G87" s="59" t="str">
        <f t="shared" si="21"/>
        <v/>
      </c>
      <c r="H87" s="59"/>
      <c r="I87" s="59"/>
      <c r="J87" s="27">
        <f t="shared" si="18"/>
        <v>-0.71538215542053085</v>
      </c>
      <c r="L87" s="45">
        <f t="shared" si="19"/>
        <v>-0.71538215542053085</v>
      </c>
      <c r="M87">
        <f t="shared" si="22"/>
        <v>0.71538215542053085</v>
      </c>
      <c r="N87" s="45">
        <f t="shared" si="23"/>
        <v>-0.2236329101269619</v>
      </c>
    </row>
    <row r="88" spans="2:14" x14ac:dyDescent="0.25">
      <c r="B88" s="47" t="str">
        <f t="shared" si="17"/>
        <v>reddit.com / referral</v>
      </c>
      <c r="C88" s="47">
        <f t="shared" si="17"/>
        <v>0</v>
      </c>
      <c r="D88" s="10">
        <f t="shared" si="17"/>
        <v>149</v>
      </c>
      <c r="E88" s="60" t="str">
        <f t="shared" si="20"/>
        <v>|||||||||||||||||||||||</v>
      </c>
      <c r="F88" s="61"/>
      <c r="G88" s="59" t="str">
        <f t="shared" si="21"/>
        <v/>
      </c>
      <c r="H88" s="59"/>
      <c r="I88" s="59"/>
      <c r="J88" s="27">
        <f t="shared" si="18"/>
        <v>-0.7617524784138151</v>
      </c>
      <c r="L88" s="45">
        <f t="shared" si="19"/>
        <v>-0.7617524784138151</v>
      </c>
      <c r="M88">
        <f t="shared" si="22"/>
        <v>0.7617524784138151</v>
      </c>
      <c r="N88" s="45">
        <f t="shared" si="23"/>
        <v>-0.23812856143157052</v>
      </c>
    </row>
    <row r="89" spans="2:14" x14ac:dyDescent="0.25">
      <c r="B89" s="46" t="str">
        <f t="shared" si="17"/>
        <v>ga_partner_gallery / referral</v>
      </c>
      <c r="C89" s="46">
        <f t="shared" si="17"/>
        <v>0</v>
      </c>
      <c r="D89" s="6">
        <f t="shared" si="17"/>
        <v>119</v>
      </c>
      <c r="E89" s="60" t="str">
        <f t="shared" si="20"/>
        <v>|||||||||||||||||||||||||</v>
      </c>
      <c r="F89" s="61"/>
      <c r="G89" s="59" t="str">
        <f t="shared" si="21"/>
        <v/>
      </c>
      <c r="H89" s="59"/>
      <c r="I89" s="59"/>
      <c r="J89" s="27">
        <f t="shared" si="18"/>
        <v>-0.80972177806204026</v>
      </c>
      <c r="L89" s="45">
        <f t="shared" si="19"/>
        <v>-0.80972177806204026</v>
      </c>
      <c r="M89">
        <f t="shared" si="22"/>
        <v>0.80972177806204026</v>
      </c>
      <c r="N89" s="45">
        <f t="shared" si="23"/>
        <v>-0.25312406278116567</v>
      </c>
    </row>
    <row r="90" spans="2:14" x14ac:dyDescent="0.25">
      <c r="B90" s="47" t="str">
        <f t="shared" si="17"/>
        <v>facebook.com / referral</v>
      </c>
      <c r="C90" s="47">
        <f t="shared" si="17"/>
        <v>0</v>
      </c>
      <c r="D90" s="10">
        <f t="shared" si="17"/>
        <v>100</v>
      </c>
      <c r="E90" s="60" t="str">
        <f t="shared" si="20"/>
        <v>||||||||||||||||||||||||||</v>
      </c>
      <c r="F90" s="61"/>
      <c r="G90" s="59" t="str">
        <f t="shared" si="21"/>
        <v/>
      </c>
      <c r="H90" s="59"/>
      <c r="I90" s="59"/>
      <c r="J90" s="27">
        <f t="shared" si="18"/>
        <v>-0.8401023345059162</v>
      </c>
      <c r="L90" s="45">
        <f t="shared" si="19"/>
        <v>-0.8401023345059162</v>
      </c>
      <c r="M90">
        <f t="shared" si="22"/>
        <v>0.8401023345059162</v>
      </c>
      <c r="N90" s="45">
        <f t="shared" si="23"/>
        <v>-0.26262121363590923</v>
      </c>
    </row>
    <row r="91" spans="2:14" x14ac:dyDescent="0.25">
      <c r="B91" s="46" t="str">
        <f t="shared" si="17"/>
        <v>linkedin.com / social</v>
      </c>
      <c r="C91" s="46">
        <f t="shared" si="17"/>
        <v>0</v>
      </c>
      <c r="D91" s="6">
        <f t="shared" si="17"/>
        <v>99</v>
      </c>
      <c r="E91" s="60" t="str">
        <f t="shared" si="20"/>
        <v>||||||||||||||||||||||||||</v>
      </c>
      <c r="F91" s="61"/>
      <c r="G91" s="59" t="str">
        <f t="shared" si="21"/>
        <v/>
      </c>
      <c r="H91" s="59"/>
      <c r="I91" s="59"/>
      <c r="J91" s="27">
        <f t="shared" si="18"/>
        <v>-0.841701311160857</v>
      </c>
      <c r="L91" s="45">
        <f t="shared" si="19"/>
        <v>-0.841701311160857</v>
      </c>
      <c r="M91">
        <f t="shared" si="22"/>
        <v>0.841701311160857</v>
      </c>
      <c r="N91" s="45">
        <f t="shared" si="23"/>
        <v>-0.26312106368089572</v>
      </c>
    </row>
    <row r="92" spans="2:14" x14ac:dyDescent="0.25">
      <c r="B92" s="47" t="str">
        <f t="shared" si="17"/>
        <v>other</v>
      </c>
      <c r="C92" s="47">
        <f t="shared" si="17"/>
        <v>0</v>
      </c>
      <c r="D92" s="10">
        <f t="shared" si="17"/>
        <v>1254</v>
      </c>
      <c r="E92" s="60" t="str">
        <f t="shared" si="20"/>
        <v/>
      </c>
      <c r="F92" s="61"/>
      <c r="G92" s="59" t="str">
        <f t="shared" si="21"/>
        <v>|||||||||||||||||||||||||||||||</v>
      </c>
      <c r="H92" s="59"/>
      <c r="I92" s="59"/>
      <c r="J92" s="27">
        <f t="shared" si="18"/>
        <v>1.0051167252958109</v>
      </c>
      <c r="L92" s="45">
        <f t="shared" si="19"/>
        <v>1.0051167252958109</v>
      </c>
      <c r="M92">
        <f t="shared" si="22"/>
        <v>1.0051167252958109</v>
      </c>
      <c r="N92" s="45">
        <f t="shared" si="23"/>
        <v>0.3142057382785165</v>
      </c>
    </row>
  </sheetData>
  <mergeCells count="65">
    <mergeCell ref="E89:F89"/>
    <mergeCell ref="E90:F90"/>
    <mergeCell ref="E91:F91"/>
    <mergeCell ref="E92:F92"/>
    <mergeCell ref="G88:I88"/>
    <mergeCell ref="G89:I89"/>
    <mergeCell ref="G90:I90"/>
    <mergeCell ref="G91:I91"/>
    <mergeCell ref="G92:I92"/>
    <mergeCell ref="B89:C89"/>
    <mergeCell ref="B90:C90"/>
    <mergeCell ref="B91:C91"/>
    <mergeCell ref="B92:C92"/>
    <mergeCell ref="E82:I82"/>
    <mergeCell ref="B83:C83"/>
    <mergeCell ref="B84:C84"/>
    <mergeCell ref="B85:C85"/>
    <mergeCell ref="B86:C86"/>
    <mergeCell ref="B87:C87"/>
    <mergeCell ref="E87:F87"/>
    <mergeCell ref="G83:I83"/>
    <mergeCell ref="G84:I84"/>
    <mergeCell ref="G85:I85"/>
    <mergeCell ref="G86:I86"/>
    <mergeCell ref="G87:I87"/>
    <mergeCell ref="B88:C88"/>
    <mergeCell ref="B82:C82"/>
    <mergeCell ref="E83:F83"/>
    <mergeCell ref="E84:F84"/>
    <mergeCell ref="E85:F85"/>
    <mergeCell ref="E86:F86"/>
    <mergeCell ref="E88:F88"/>
    <mergeCell ref="E75:I75"/>
    <mergeCell ref="E76:I76"/>
    <mergeCell ref="E77:I77"/>
    <mergeCell ref="E78:I78"/>
    <mergeCell ref="B75:C75"/>
    <mergeCell ref="B76:C76"/>
    <mergeCell ref="B77:C77"/>
    <mergeCell ref="B78:C78"/>
    <mergeCell ref="B74:C74"/>
    <mergeCell ref="E68:I68"/>
    <mergeCell ref="E69:I69"/>
    <mergeCell ref="E70:I70"/>
    <mergeCell ref="E71:I71"/>
    <mergeCell ref="E72:I72"/>
    <mergeCell ref="E73:I73"/>
    <mergeCell ref="E74:I74"/>
    <mergeCell ref="B69:C69"/>
    <mergeCell ref="B70:C70"/>
    <mergeCell ref="B71:C71"/>
    <mergeCell ref="B72:C72"/>
    <mergeCell ref="B73:C73"/>
    <mergeCell ref="B47:C47"/>
    <mergeCell ref="B48:C48"/>
    <mergeCell ref="B68:C68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</mergeCells>
  <conditionalFormatting sqref="B54:B63">
    <cfRule type="colorScale" priority="3">
      <colorScale>
        <cfvo type="num" val="1"/>
        <cfvo type="percentile" val="50"/>
        <cfvo type="num" val="10"/>
        <color theme="3" tint="0.79998168889431442"/>
        <color theme="3" tint="0.39997558519241921"/>
        <color theme="3" tint="-0.249977111117893"/>
      </colorScale>
    </cfRule>
  </conditionalFormatting>
  <conditionalFormatting sqref="E69:I78">
    <cfRule type="dataBar" priority="1">
      <dataBar>
        <cfvo type="min"/>
        <cfvo type="max"/>
        <color theme="3" tint="-0.249977111117893"/>
      </dataBar>
      <extLst>
        <ext xmlns:x14="http://schemas.microsoft.com/office/spreadsheetml/2009/9/main" uri="{B025F937-C7B1-47D3-B67F-A62EFF666E3E}">
          <x14:id>{841387CC-6111-469A-B459-A161F60AC32C}</x14:id>
        </ext>
      </extLst>
    </cfRule>
  </conditionalFormatting>
  <hyperlinks>
    <hyperlink ref="D34" r:id="rId1"/>
  </hyperlinks>
  <pageMargins left="0.7" right="0.7" top="0.75" bottom="0.75" header="0.3" footer="0.3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41387CC-6111-469A-B459-A161F60AC3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E69:I78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Analytic Charts</vt:lpstr>
      <vt:lpstr>Data</vt:lpstr>
      <vt:lpstr>chtRng1</vt:lpstr>
      <vt:lpstr>chtRng2</vt:lpstr>
      <vt:lpstr>chtRng3</vt:lpstr>
      <vt:lpstr>chtRng4</vt:lpstr>
    </vt:vector>
  </TitlesOfParts>
  <Company>Chandoo.org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Mike</cp:lastModifiedBy>
  <dcterms:created xsi:type="dcterms:W3CDTF">2011-03-16T03:38:39Z</dcterms:created>
  <dcterms:modified xsi:type="dcterms:W3CDTF">2014-08-28T21:46:28Z</dcterms:modified>
</cp:coreProperties>
</file>